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15"/>
  </bookViews>
  <sheets>
    <sheet name="Sheet1" sheetId="1" r:id="rId1"/>
    <sheet name="Sheet1 (2)" sheetId="2" r:id="rId2"/>
    <sheet name="Sheet3" sheetId="3" r:id="rId3"/>
  </sheets>
  <definedNames>
    <definedName name="_xlnm.Print_Titles" localSheetId="0">Sheet1!$1:$10</definedName>
    <definedName name="_xlnm.Print_Area" localSheetId="0">Sheet1!$A$9:$K$18</definedName>
    <definedName name="_xlnm.Print_Titles" localSheetId="1">'Sheet1 (2)'!$1:$10</definedName>
    <definedName name="_xlnm.Print_Area" localSheetId="1">'Sheet1 (2)'!$A$9:$Z$18</definedName>
  </definedNames>
  <calcPr calcId="144525"/>
</workbook>
</file>

<file path=xl/sharedStrings.xml><?xml version="1.0" encoding="utf-8"?>
<sst xmlns="http://schemas.openxmlformats.org/spreadsheetml/2006/main" count="200" uniqueCount="49">
  <si>
    <t>物料名称</t>
  </si>
  <si>
    <t>参考规格型号</t>
  </si>
  <si>
    <t>单位</t>
  </si>
  <si>
    <t>各地每款口味预计年度采购数量</t>
  </si>
  <si>
    <t>预计每款口味用量</t>
  </si>
  <si>
    <t>北京</t>
  </si>
  <si>
    <t>呼市</t>
  </si>
  <si>
    <t>上海</t>
  </si>
  <si>
    <t>天津</t>
  </si>
  <si>
    <t>西南</t>
  </si>
  <si>
    <t>浙江</t>
  </si>
  <si>
    <t>重庆</t>
  </si>
  <si>
    <t>基础大众口味常规桶装方便面（不辣经典口味4款，辣口经典口味2种，其中不辣口味须包含“红烧牛肉面”）</t>
  </si>
  <si>
    <t>常规桶装：单桶净含量100g～160g/桶，面饼净含量≥70g，面块完整，运输与配发过程中不易碎。整箱包装：基础整箱规格为12桶/箱，可兼容其他合规整箱规格，包装规整便于仓储、运输与配发。</t>
  </si>
  <si>
    <t>桶</t>
  </si>
  <si>
    <t>不辣：110000
辣：50000</t>
  </si>
  <si>
    <t>不辣：5500
辣：4048</t>
  </si>
  <si>
    <t>不辣：20000
辣：5000</t>
  </si>
  <si>
    <t>不辣：548
辣：1094</t>
  </si>
  <si>
    <t>不辣：11285
辣：9640</t>
  </si>
  <si>
    <t xml:space="preserve">不辣：12500
</t>
  </si>
  <si>
    <t>不辣：2500
辣：2500</t>
  </si>
  <si>
    <t>不辣：162333
辣：72282</t>
  </si>
  <si>
    <t>地方特色口味常规桶装方便面（地域特色面品5款，如地方拉面、刀削面、板面、特色小面等）</t>
  </si>
  <si>
    <t>-</t>
  </si>
  <si>
    <t>无猪无牛要求常规桶装方便面（不含猪肉、牛肉成分的产品1款）</t>
  </si>
  <si>
    <t>清真要求常规桶装方便面（清真认证产品3款，其中必须包含红烧牛肉面）</t>
  </si>
  <si>
    <t>红烧：1460
其他：1460</t>
  </si>
  <si>
    <t>健康适配要求常规桶装方便面（含低油、低盐、非油炸等健康导向产品4款）</t>
  </si>
  <si>
    <t>小桶规格桶装方便面（不辣经典口味2款，辣口经典口味2款，清真认证产品1款）</t>
  </si>
  <si>
    <t>小桶规格：单桶净含量60g～90g/桶，面饼净含量≥40g。整箱包装：基础整箱规格为12桶/箱，可兼容其他合规整箱规格，包装规整便于仓储、运输与配发。</t>
  </si>
  <si>
    <t>不辣：200
辣：200</t>
  </si>
  <si>
    <t>不辣：2000
辣：1000
清真：1000</t>
  </si>
  <si>
    <t>不辣：730
辣：730
清真：1460</t>
  </si>
  <si>
    <t>不辣：3130
辣：3490
清真：1935</t>
  </si>
  <si>
    <t>不辣：10000</t>
  </si>
  <si>
    <t>不辣：18060
辣：7220
清真：6395</t>
  </si>
  <si>
    <t>合计金额</t>
  </si>
  <si>
    <t>一、总体适用范围
本需求适用于机上配餐（含机组餐、旅客餐、国内/国际航线、特殊要求航线）、地面两舱休息室、304食堂、航美连锁店面、东西区小卖部等全场景使用，产品需贴合航空配餐及地面服务的便捷性、安全性、稳定性核心要求，满足多场景、多航线差异化使用需求。</t>
  </si>
  <si>
    <t>二、采购标的及数量
1.标的：桶装方便面（主体为汤面，可兼容拌面、汤粉类同类速食）
2.采购周期：建议3年
3.最高限价：单款桶装泡面＜3元/桶</t>
  </si>
  <si>
    <t>三、品牌要求
不指定具体品牌，要求为国内方便食品行业一线知名品牌：具备规模化生产与稳定供应能力，拥有完善的食品安全生产管理体系；市场口碑与品牌认可度良好；近5年无重大食品安全事故及不良信用记录；产品线丰富，可覆盖多口味、多规格持续供应需求。</t>
  </si>
  <si>
    <t>四、规格要求
1.常规桶装：单桶净含量100g～160g/桶，面饼净含量≥70g，面块完整，运输与配发过程中不易碎；
2.小桶规格：作为上线备选规格（适配机上小份餐、短途航线、轻量化食用需求），单桶净含量60g～90g/桶，面饼净含量≥40g；
3.整箱包装：基础整箱规格为12桶/箱，可兼容其他合规整箱规格，包装规整便于仓储、运输与配发。</t>
  </si>
  <si>
    <t>五、口味品类要求
产品以汤面为主，拌面、汤粉等可作为推荐项响应，需全覆盖以下口味维度：
（一）常规桶装口味要求
1.基础大众口味：不辣经典口味4款，辣口经典口味2种，其中不辣口味须包含“红烧牛肉面”。要求受众广泛，适配通用场景。
2.地方特色口味：地域特色面品5款（如地方拉面、刀削面、板面、特色小面等），丰富品类选择。
3.无猪无牛要求：不含猪肉、牛肉成分的产品1款，满足无猪无牛特殊航线需求。
4.清真要求：清真认证产品3款，须获得国家认可的有效清真认证，符合国家及产地清真食品管理规定，不含禁忌成分，其中必须包含红烧牛肉面，满足纯清真航线专用需求。
5.健康适配要求：含低油、低盐、非油炸等健康导向产品4款，满足健康饮食需求。
（二）小桶规格口味要求
不辣经典口味2款，辣口经典口味2款，清真认证产品1款。</t>
  </si>
  <si>
    <t>六、包装与使用便捷性要求
1.材质合规：内外包装、内置餐具均采用食品级合规材质，符合GB 4806系列食品安全国家标准；
2.容器性能：纸桶硬度充足、挺括不变形，具备防烫隔热性能，冲泡后无渗漏、无变形、不烫手；
3.开启便捷：桶盖易撕拉、开合顺畅，适配机上/休息室快速食用场景；
4.餐具要求：内置餐具结实耐用、不易折断，耐高温（≥100℃），冲泡/加热后无明显软化、无异味析出；
5.外箱防护：整箱密封完好，防潮、防破、防渗漏，适配长途运输与仓储；
6.标识规范：包装清晰标注产品名称、规格、净含量、生产日期、保质期、生产厂家、执行标准、配料表、过敏提示、食用方法、烫伤注意事项等法定信息。</t>
  </si>
  <si>
    <t>七、食品安全与品质要求
1.合规标准：产品严格符合GB 17400-2015《食品安全国家标准 方便面》、GB 14881-2013《食品安全国家标准 食品生产通用卫生规范》及国家现行相关食品安全标准，取得SC食品生产许可资质；产品标签及标识应符合GB 7718-2011《食品安全国家标准 预包装食品标签通则》、GB 28050-2011《食品安全国家标准 预包装食品营养标签通则》，食品接触材料及制品符合GB 4806系列食品安全国家标准；如标准更新或调整，以最新有效版本为准。须为非转基因产品，并满足国家及行业现行有效的其他相关食品安全要求。
2.口感品质：按包装标示时间冲泡后，面条爽滑有弹性，无生油味、刺激性异味、哈喇味；
3.料包要求：料包种类≥2种，内容物丰富、无杂质、无异物，配料干净，无非法添加物，开启便捷，不易喷溅；
4.产品状态：保质期内无变质、无霉变、无异味、无外来杂质，品质稳定；
5.气味要求：包装、面饼、料包冲泡后均无塑料味、化学异味等刺激性气味；
6.特殊资质：清真产品须提供有效清真认证文件，无猪无牛产品须提供成分合规说明。</t>
  </si>
  <si>
    <t>八、生产供应与服务要求
1.产能保障：生产设备先进、产能充足，具备大批量、多频次、稳定供货能力；
2.质量管控：提供完整的产品质量控制工艺流程、工序品质监控措施、全链条食品安全溯源体系；
3.供应管理：具备完善的生产、仓储、物流方案，满足航空配餐配送时效与配送要求；
4.售后服务：提供详尽售后服务方案，就质量保障、供应稳定、退换货等做出书面承诺，快速响应采购人需求；
5.资质文件：需提供营业执照、SC生产许可证、CMA第三方全项检测报告、清真认证、体系认证等有效资质证明。</t>
  </si>
  <si>
    <t>单价
（含税13%）</t>
  </si>
  <si>
    <t>预计年度采购金额</t>
  </si>
  <si>
    <t>＜3元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</si>
</sst>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6"/>
      <color rgb="FF000000"/>
      <name val="仿宋"/>
      <charset val="134"/>
    </font>
    <font>
      <sz val="16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sz val="14"/>
      <color theme="1"/>
      <name val="宋体"/>
      <charset val="134"/>
      <scheme val="minor"/>
    </font>
    <font>
      <sz val="16"/>
      <color rgb="FF000000"/>
      <name val="宋体"/>
      <charset val="134"/>
    </font>
    <font>
      <sz val="16"/>
      <color rgb="FF000000"/>
      <name val="仿宋_GB2312"/>
      <charset val="134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>
      <alignment vertical="center"/>
    </xf>
    <xf numFmtId="0" fontId="11" fillId="13" borderId="0">
      <alignment vertical="center"/>
    </xf>
    <xf numFmtId="0" fontId="12" fillId="6" borderId="2">
      <alignment vertical="center"/>
    </xf>
    <xf numFmtId="44" fontId="0" fillId="0" borderId="0">
      <alignment vertical="center"/>
    </xf>
    <xf numFmtId="41" fontId="0" fillId="0" borderId="0">
      <alignment vertical="center"/>
    </xf>
    <xf numFmtId="0" fontId="11" fillId="10" borderId="0">
      <alignment vertical="center"/>
    </xf>
    <xf numFmtId="0" fontId="10" fillId="4" borderId="0">
      <alignment vertical="center"/>
    </xf>
    <xf numFmtId="43" fontId="0" fillId="0" borderId="0">
      <alignment vertical="center"/>
    </xf>
    <xf numFmtId="0" fontId="15" fillId="15" borderId="0">
      <alignment vertical="center"/>
    </xf>
    <xf numFmtId="0" fontId="14" fillId="0" borderId="0">
      <alignment vertical="center"/>
    </xf>
    <xf numFmtId="9" fontId="0" fillId="0" borderId="0">
      <alignment vertical="center"/>
    </xf>
    <xf numFmtId="0" fontId="8" fillId="0" borderId="0">
      <alignment vertical="center"/>
    </xf>
    <xf numFmtId="0" fontId="0" fillId="18" borderId="5">
      <alignment vertical="center"/>
    </xf>
    <xf numFmtId="0" fontId="15" fillId="20" borderId="0">
      <alignment vertical="center"/>
    </xf>
    <xf numFmtId="0" fontId="18" fillId="0" borderId="0">
      <alignment vertical="center"/>
    </xf>
    <xf numFmtId="0" fontId="9" fillId="0" borderId="0">
      <alignment vertical="center"/>
    </xf>
    <xf numFmtId="0" fontId="22" fillId="0" borderId="0">
      <alignment vertical="center"/>
    </xf>
    <xf numFmtId="0" fontId="24" fillId="0" borderId="0">
      <alignment vertical="center"/>
    </xf>
    <xf numFmtId="0" fontId="25" fillId="0" borderId="8">
      <alignment vertical="center"/>
    </xf>
    <xf numFmtId="0" fontId="21" fillId="0" borderId="8">
      <alignment vertical="center"/>
    </xf>
    <xf numFmtId="0" fontId="15" fillId="23" borderId="0">
      <alignment vertical="center"/>
    </xf>
    <xf numFmtId="0" fontId="18" fillId="0" borderId="6">
      <alignment vertical="center"/>
    </xf>
    <xf numFmtId="0" fontId="15" fillId="26" borderId="0">
      <alignment vertical="center"/>
    </xf>
    <xf numFmtId="0" fontId="23" fillId="17" borderId="9">
      <alignment vertical="center"/>
    </xf>
    <xf numFmtId="0" fontId="17" fillId="17" borderId="2">
      <alignment vertical="center"/>
    </xf>
    <xf numFmtId="0" fontId="20" fillId="22" borderId="7">
      <alignment vertical="center"/>
    </xf>
    <xf numFmtId="0" fontId="11" fillId="29" borderId="0">
      <alignment vertical="center"/>
    </xf>
    <xf numFmtId="0" fontId="15" fillId="30" borderId="0">
      <alignment vertical="center"/>
    </xf>
    <xf numFmtId="0" fontId="16" fillId="0" borderId="4">
      <alignment vertical="center"/>
    </xf>
    <xf numFmtId="0" fontId="13" fillId="0" borderId="3">
      <alignment vertical="center"/>
    </xf>
    <xf numFmtId="0" fontId="7" fillId="3" borderId="0">
      <alignment vertical="center"/>
    </xf>
    <xf numFmtId="0" fontId="19" fillId="21" borderId="0">
      <alignment vertical="center"/>
    </xf>
    <xf numFmtId="0" fontId="11" fillId="25" borderId="0">
      <alignment vertical="center"/>
    </xf>
    <xf numFmtId="0" fontId="15" fillId="16" borderId="0">
      <alignment vertical="center"/>
    </xf>
    <xf numFmtId="0" fontId="11" fillId="5" borderId="0">
      <alignment vertical="center"/>
    </xf>
    <xf numFmtId="0" fontId="11" fillId="7" borderId="0">
      <alignment vertical="center"/>
    </xf>
    <xf numFmtId="0" fontId="11" fillId="28" borderId="0">
      <alignment vertical="center"/>
    </xf>
    <xf numFmtId="0" fontId="11" fillId="24" borderId="0">
      <alignment vertical="center"/>
    </xf>
    <xf numFmtId="0" fontId="15" fillId="27" borderId="0">
      <alignment vertical="center"/>
    </xf>
    <xf numFmtId="0" fontId="15" fillId="9" borderId="0">
      <alignment vertical="center"/>
    </xf>
    <xf numFmtId="0" fontId="11" fillId="32" borderId="0">
      <alignment vertical="center"/>
    </xf>
    <xf numFmtId="0" fontId="11" fillId="31" borderId="0">
      <alignment vertical="center"/>
    </xf>
    <xf numFmtId="0" fontId="15" fillId="33" borderId="0">
      <alignment vertical="center"/>
    </xf>
    <xf numFmtId="0" fontId="11" fillId="19" borderId="0">
      <alignment vertical="center"/>
    </xf>
    <xf numFmtId="0" fontId="15" fillId="14" borderId="0">
      <alignment vertical="center"/>
    </xf>
    <xf numFmtId="0" fontId="15" fillId="12" borderId="0">
      <alignment vertical="center"/>
    </xf>
    <xf numFmtId="0" fontId="11" fillId="11" borderId="0">
      <alignment vertical="center"/>
    </xf>
    <xf numFmtId="0" fontId="15" fillId="8" borderId="0">
      <alignment vertical="center"/>
    </xf>
  </cellStyleXfs>
  <cellXfs count="11"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/>
    <xf numFmtId="0" fontId="3" fillId="2" borderId="1" xfId="0" applyFont="1" applyFill="1" applyBorder="1" applyAlignment="1">
      <alignment horizontal="left" vertical="top" wrapText="1"/>
    </xf>
    <xf numFmtId="0" fontId="4" fillId="0" borderId="1" xfId="0" applyFont="1" applyBorder="1" applyAlignment="1">
      <alignment vertical="top"/>
    </xf>
    <xf numFmtId="0" fontId="5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vertical="center"/>
    </xf>
    <xf numFmtId="0" fontId="0" fillId="0" borderId="0" xfId="0" applyAlignment="1"/>
    <xf numFmtId="0" fontId="6" fillId="2" borderId="1" xfId="0" applyFont="1" applyFill="1" applyBorder="1" applyAlignment="1">
      <alignment horizontal="center" vertical="center" wrapText="1"/>
    </xf>
    <xf numFmtId="0" fontId="0" fillId="2" borderId="0" xfId="0" applyFill="1" applyBorder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8"/>
  <sheetViews>
    <sheetView tabSelected="1" zoomScale="50" zoomScaleNormal="50" topLeftCell="A12" workbookViewId="0">
      <selection activeCell="A14" sqref="$A14:$XFD14"/>
    </sheetView>
  </sheetViews>
  <sheetFormatPr defaultColWidth="9" defaultRowHeight="13.5"/>
  <cols>
    <col min="1" max="1" width="20.5" style="8" customWidth="1"/>
    <col min="2" max="2" width="36.125" style="8" customWidth="1"/>
    <col min="10" max="11" width="9.875" style="8" customWidth="1"/>
  </cols>
  <sheetData>
    <row r="1" ht="20.25" customHeight="1" spans="1:11">
      <c r="A1" s="9" t="s">
        <v>0</v>
      </c>
      <c r="B1" s="9" t="s">
        <v>1</v>
      </c>
      <c r="C1" s="9" t="s">
        <v>2</v>
      </c>
      <c r="D1" s="9" t="s">
        <v>3</v>
      </c>
      <c r="E1" s="3"/>
      <c r="F1" s="3"/>
      <c r="G1" s="3"/>
      <c r="H1" s="3"/>
      <c r="I1" s="3"/>
      <c r="J1" s="3"/>
      <c r="K1" s="9" t="s">
        <v>4</v>
      </c>
    </row>
    <row r="2" ht="37" customHeight="1" spans="1:11">
      <c r="A2" s="3"/>
      <c r="B2" s="3"/>
      <c r="C2" s="3"/>
      <c r="D2" s="3"/>
      <c r="E2" s="3"/>
      <c r="F2" s="3"/>
      <c r="G2" s="3"/>
      <c r="H2" s="3"/>
      <c r="I2" s="3"/>
      <c r="J2" s="3"/>
      <c r="K2" s="3"/>
    </row>
    <row r="3" ht="36" customHeight="1" spans="1:11">
      <c r="A3" s="3"/>
      <c r="B3" s="3"/>
      <c r="C3" s="3"/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  <c r="K3" s="3"/>
    </row>
    <row r="4" ht="162" spans="1:11">
      <c r="A4" s="1" t="s">
        <v>12</v>
      </c>
      <c r="B4" s="1" t="s">
        <v>13</v>
      </c>
      <c r="C4" s="1" t="s">
        <v>14</v>
      </c>
      <c r="D4" s="6" t="s">
        <v>15</v>
      </c>
      <c r="E4" s="6" t="s">
        <v>16</v>
      </c>
      <c r="F4" s="6" t="s">
        <v>17</v>
      </c>
      <c r="G4" s="6" t="s">
        <v>18</v>
      </c>
      <c r="H4" s="6" t="s">
        <v>19</v>
      </c>
      <c r="I4" s="6" t="s">
        <v>20</v>
      </c>
      <c r="J4" s="6" t="s">
        <v>21</v>
      </c>
      <c r="K4" s="6" t="s">
        <v>22</v>
      </c>
    </row>
    <row r="5" ht="172.5" customHeight="1" spans="1:11">
      <c r="A5" s="1" t="s">
        <v>23</v>
      </c>
      <c r="B5" s="1" t="s">
        <v>13</v>
      </c>
      <c r="C5" s="1" t="s">
        <v>14</v>
      </c>
      <c r="D5" s="6">
        <v>38400</v>
      </c>
      <c r="E5" s="6">
        <v>100</v>
      </c>
      <c r="F5" s="6">
        <v>12000</v>
      </c>
      <c r="G5" s="6">
        <v>876</v>
      </c>
      <c r="H5" s="6">
        <v>4903</v>
      </c>
      <c r="I5" s="6" t="s">
        <v>24</v>
      </c>
      <c r="J5" s="6">
        <v>2200</v>
      </c>
      <c r="K5" s="6">
        <f>SUM(D5:J5)</f>
        <v>58479</v>
      </c>
    </row>
    <row r="6" ht="172.5" customHeight="1" spans="1:11">
      <c r="A6" s="1" t="s">
        <v>25</v>
      </c>
      <c r="B6" s="1" t="s">
        <v>13</v>
      </c>
      <c r="C6" s="1" t="s">
        <v>14</v>
      </c>
      <c r="D6" s="6">
        <v>10000</v>
      </c>
      <c r="E6" s="6">
        <v>900</v>
      </c>
      <c r="F6" s="6" t="s">
        <v>24</v>
      </c>
      <c r="G6" s="6">
        <v>4380</v>
      </c>
      <c r="H6" s="6" t="s">
        <v>24</v>
      </c>
      <c r="I6" s="6" t="s">
        <v>24</v>
      </c>
      <c r="J6" s="6" t="s">
        <v>24</v>
      </c>
      <c r="K6" s="6">
        <f>SUM(D6:J6)</f>
        <v>15280</v>
      </c>
    </row>
    <row r="7" ht="172.5" customHeight="1" spans="1:11">
      <c r="A7" s="1" t="s">
        <v>26</v>
      </c>
      <c r="B7" s="1" t="s">
        <v>13</v>
      </c>
      <c r="C7" s="1" t="s">
        <v>14</v>
      </c>
      <c r="D7" s="6">
        <v>6000</v>
      </c>
      <c r="E7" s="6">
        <v>120</v>
      </c>
      <c r="F7" s="6" t="s">
        <v>24</v>
      </c>
      <c r="G7" s="6" t="s">
        <v>27</v>
      </c>
      <c r="H7" s="6">
        <v>6999</v>
      </c>
      <c r="I7" s="6" t="s">
        <v>24</v>
      </c>
      <c r="J7" s="6" t="s">
        <v>24</v>
      </c>
      <c r="K7" s="6">
        <v>14579</v>
      </c>
    </row>
    <row r="8" ht="172.5" customHeight="1" spans="1:11">
      <c r="A8" s="1" t="s">
        <v>28</v>
      </c>
      <c r="B8" s="1" t="s">
        <v>13</v>
      </c>
      <c r="C8" s="1" t="s">
        <v>14</v>
      </c>
      <c r="D8" s="6">
        <v>7500</v>
      </c>
      <c r="E8" s="6">
        <v>300</v>
      </c>
      <c r="F8" s="6" t="s">
        <v>24</v>
      </c>
      <c r="G8" s="6">
        <v>1095</v>
      </c>
      <c r="H8" s="6">
        <v>4485</v>
      </c>
      <c r="I8" s="6" t="s">
        <v>24</v>
      </c>
      <c r="J8" s="6" t="s">
        <v>24</v>
      </c>
      <c r="K8" s="6">
        <f>SUM(D8:J8)</f>
        <v>13380</v>
      </c>
    </row>
    <row r="9" ht="121.5" spans="1:11">
      <c r="A9" s="1" t="s">
        <v>29</v>
      </c>
      <c r="B9" s="1" t="s">
        <v>30</v>
      </c>
      <c r="C9" s="1" t="s">
        <v>14</v>
      </c>
      <c r="D9" s="6">
        <v>2000</v>
      </c>
      <c r="E9" s="6" t="s">
        <v>31</v>
      </c>
      <c r="F9" s="6" t="s">
        <v>32</v>
      </c>
      <c r="G9" s="6" t="s">
        <v>33</v>
      </c>
      <c r="H9" s="6" t="s">
        <v>34</v>
      </c>
      <c r="I9" s="6" t="s">
        <v>35</v>
      </c>
      <c r="J9" s="6" t="s">
        <v>24</v>
      </c>
      <c r="K9" s="6" t="s">
        <v>36</v>
      </c>
    </row>
    <row r="10" ht="44" customHeight="1" spans="1:11">
      <c r="A10" s="2" t="s">
        <v>37</v>
      </c>
      <c r="B10" s="3"/>
      <c r="C10" s="3"/>
      <c r="D10" s="3"/>
      <c r="E10" s="3"/>
      <c r="F10" s="3"/>
      <c r="G10" s="3"/>
      <c r="H10" s="3"/>
      <c r="I10" s="3"/>
      <c r="J10" s="3"/>
      <c r="K10" s="3"/>
    </row>
    <row r="11" ht="88" customHeight="1" spans="1:11">
      <c r="A11" s="4" t="s">
        <v>38</v>
      </c>
      <c r="B11" s="5"/>
      <c r="C11" s="5"/>
      <c r="D11" s="5"/>
      <c r="E11" s="5"/>
      <c r="F11" s="5"/>
      <c r="G11" s="5"/>
      <c r="H11" s="5"/>
      <c r="I11" s="5"/>
      <c r="J11" s="5"/>
      <c r="K11" s="5"/>
    </row>
    <row r="12" ht="89" customHeight="1" spans="1:11">
      <c r="A12" s="4" t="s">
        <v>39</v>
      </c>
      <c r="B12" s="5"/>
      <c r="C12" s="5"/>
      <c r="D12" s="5"/>
      <c r="E12" s="5"/>
      <c r="F12" s="5"/>
      <c r="G12" s="5"/>
      <c r="H12" s="5"/>
      <c r="I12" s="5"/>
      <c r="J12" s="5"/>
      <c r="K12" s="5"/>
    </row>
    <row r="13" ht="91" customHeight="1" spans="1:11">
      <c r="A13" s="4" t="s">
        <v>40</v>
      </c>
      <c r="B13" s="5"/>
      <c r="C13" s="5"/>
      <c r="D13" s="5"/>
      <c r="E13" s="5"/>
      <c r="F13" s="5"/>
      <c r="G13" s="5"/>
      <c r="H13" s="5"/>
      <c r="I13" s="5"/>
      <c r="J13" s="5"/>
      <c r="K13" s="5"/>
    </row>
    <row r="14" ht="111" customHeight="1" spans="1:11">
      <c r="A14" s="4" t="s">
        <v>41</v>
      </c>
      <c r="B14" s="5"/>
      <c r="C14" s="5"/>
      <c r="D14" s="5"/>
      <c r="E14" s="5"/>
      <c r="F14" s="5"/>
      <c r="G14" s="5"/>
      <c r="H14" s="5"/>
      <c r="I14" s="5"/>
      <c r="J14" s="5"/>
      <c r="K14" s="5"/>
    </row>
    <row r="15" ht="244" customHeight="1" spans="1:11">
      <c r="A15" s="4" t="s">
        <v>42</v>
      </c>
      <c r="B15" s="5"/>
      <c r="C15" s="5"/>
      <c r="D15" s="5"/>
      <c r="E15" s="5"/>
      <c r="F15" s="5"/>
      <c r="G15" s="5"/>
      <c r="H15" s="5"/>
      <c r="I15" s="5"/>
      <c r="J15" s="5"/>
      <c r="K15" s="5"/>
    </row>
    <row r="16" ht="165" customHeight="1" spans="1:11">
      <c r="A16" s="4" t="s">
        <v>43</v>
      </c>
      <c r="B16" s="5"/>
      <c r="C16" s="5"/>
      <c r="D16" s="5"/>
      <c r="E16" s="5"/>
      <c r="F16" s="5"/>
      <c r="G16" s="5"/>
      <c r="H16" s="5"/>
      <c r="I16" s="5"/>
      <c r="J16" s="5"/>
      <c r="K16" s="5"/>
    </row>
    <row r="17" ht="222" customHeight="1" spans="1:11">
      <c r="A17" s="4" t="s">
        <v>44</v>
      </c>
      <c r="B17" s="5"/>
      <c r="C17" s="5"/>
      <c r="D17" s="5"/>
      <c r="E17" s="5"/>
      <c r="F17" s="5"/>
      <c r="G17" s="5"/>
      <c r="H17" s="5"/>
      <c r="I17" s="5"/>
      <c r="J17" s="5"/>
      <c r="K17" s="5"/>
    </row>
    <row r="18" ht="138" customHeight="1" spans="1:11">
      <c r="A18" s="4" t="s">
        <v>45</v>
      </c>
      <c r="B18" s="5"/>
      <c r="C18" s="5"/>
      <c r="D18" s="5"/>
      <c r="E18" s="5"/>
      <c r="F18" s="5"/>
      <c r="G18" s="5"/>
      <c r="H18" s="5"/>
      <c r="I18" s="5"/>
      <c r="J18" s="5"/>
      <c r="K18" s="5"/>
    </row>
  </sheetData>
  <mergeCells count="14">
    <mergeCell ref="A10:K10"/>
    <mergeCell ref="A11:K11"/>
    <mergeCell ref="A12:K12"/>
    <mergeCell ref="A13:K13"/>
    <mergeCell ref="A14:K14"/>
    <mergeCell ref="A15:K15"/>
    <mergeCell ref="A16:K16"/>
    <mergeCell ref="A17:K17"/>
    <mergeCell ref="A18:K18"/>
    <mergeCell ref="A1:A3"/>
    <mergeCell ref="B1:B3"/>
    <mergeCell ref="C1:C3"/>
    <mergeCell ref="K1:K3"/>
    <mergeCell ref="D1:J2"/>
  </mergeCells>
  <pageMargins left="0.751388888888889" right="0.751388888888889" top="1" bottom="1" header="0.5" footer="0.5"/>
  <pageSetup paperSize="9" scale="45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18"/>
  <sheetViews>
    <sheetView zoomScale="50" zoomScaleNormal="50" topLeftCell="A7" workbookViewId="0">
      <selection activeCell="S10" sqref="S10:Z10"/>
    </sheetView>
  </sheetViews>
  <sheetFormatPr defaultColWidth="9" defaultRowHeight="13.5"/>
  <cols>
    <col min="1" max="1" width="20.5" style="8" customWidth="1"/>
    <col min="2" max="2" width="36.125" style="8" customWidth="1"/>
    <col min="17" max="18" width="9.875" style="8" customWidth="1"/>
    <col min="19" max="19" width="11.375" style="8" customWidth="1"/>
    <col min="20" max="24" width="9.875" style="8" customWidth="1"/>
    <col min="25" max="25" width="13.5" style="8" customWidth="1"/>
    <col min="26" max="26" width="10.375" style="8" customWidth="1"/>
  </cols>
  <sheetData>
    <row r="1" ht="20.25" customHeight="1" spans="1:26">
      <c r="A1" s="9" t="s">
        <v>0</v>
      </c>
      <c r="B1" s="9" t="s">
        <v>1</v>
      </c>
      <c r="C1" s="9" t="s">
        <v>2</v>
      </c>
      <c r="D1" s="9" t="s">
        <v>46</v>
      </c>
      <c r="E1" s="3"/>
      <c r="F1" s="3"/>
      <c r="G1" s="3"/>
      <c r="H1" s="3"/>
      <c r="I1" s="3"/>
      <c r="J1" s="3"/>
      <c r="K1" s="9" t="s">
        <v>3</v>
      </c>
      <c r="L1" s="3"/>
      <c r="M1" s="3"/>
      <c r="N1" s="3"/>
      <c r="O1" s="3"/>
      <c r="P1" s="3"/>
      <c r="Q1" s="3"/>
      <c r="R1" s="9" t="s">
        <v>4</v>
      </c>
      <c r="S1" s="9" t="s">
        <v>47</v>
      </c>
      <c r="T1" s="3"/>
      <c r="U1" s="3"/>
      <c r="V1" s="3"/>
      <c r="W1" s="3"/>
      <c r="X1" s="3"/>
      <c r="Y1" s="3"/>
      <c r="Z1" s="10"/>
    </row>
    <row r="2" ht="37" customHeight="1" spans="1:26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/>
    </row>
    <row r="3" ht="36" customHeight="1" spans="1:26">
      <c r="A3" s="3"/>
      <c r="B3" s="3"/>
      <c r="C3" s="3"/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  <c r="K3" s="1" t="s">
        <v>5</v>
      </c>
      <c r="L3" s="1" t="s">
        <v>6</v>
      </c>
      <c r="M3" s="1" t="s">
        <v>7</v>
      </c>
      <c r="N3" s="1" t="s">
        <v>8</v>
      </c>
      <c r="O3" s="1" t="s">
        <v>9</v>
      </c>
      <c r="P3" s="1" t="s">
        <v>10</v>
      </c>
      <c r="Q3" s="1" t="s">
        <v>11</v>
      </c>
      <c r="R3" s="3"/>
      <c r="S3" s="1" t="s">
        <v>5</v>
      </c>
      <c r="T3" s="1" t="s">
        <v>6</v>
      </c>
      <c r="U3" s="1" t="s">
        <v>7</v>
      </c>
      <c r="V3" s="1" t="s">
        <v>8</v>
      </c>
      <c r="W3" s="1" t="s">
        <v>9</v>
      </c>
      <c r="X3" s="1" t="s">
        <v>10</v>
      </c>
      <c r="Y3" s="1" t="s">
        <v>11</v>
      </c>
      <c r="Z3"/>
    </row>
    <row r="4" ht="162" spans="1:26">
      <c r="A4" s="1" t="s">
        <v>12</v>
      </c>
      <c r="B4" s="1" t="s">
        <v>13</v>
      </c>
      <c r="C4" s="1" t="s">
        <v>14</v>
      </c>
      <c r="D4" s="6" t="s">
        <v>48</v>
      </c>
      <c r="E4" s="1">
        <v>2.5</v>
      </c>
      <c r="F4" s="1">
        <v>2.9</v>
      </c>
      <c r="G4" s="1">
        <v>2.08</v>
      </c>
      <c r="H4" s="1">
        <v>2.08</v>
      </c>
      <c r="I4" s="1">
        <v>2.8</v>
      </c>
      <c r="J4" s="6">
        <v>2.9</v>
      </c>
      <c r="K4" s="6" t="s">
        <v>15</v>
      </c>
      <c r="L4" s="6" t="s">
        <v>16</v>
      </c>
      <c r="M4" s="6" t="s">
        <v>17</v>
      </c>
      <c r="N4" s="6" t="s">
        <v>18</v>
      </c>
      <c r="O4" s="6" t="s">
        <v>19</v>
      </c>
      <c r="P4" s="6" t="s">
        <v>20</v>
      </c>
      <c r="Q4" s="6" t="s">
        <v>21</v>
      </c>
      <c r="R4" s="6" t="s">
        <v>22</v>
      </c>
      <c r="S4" s="6">
        <v>2060000</v>
      </c>
      <c r="T4" s="6">
        <f>E4*4048*2+E4*5500*4</f>
        <v>75240</v>
      </c>
      <c r="U4" s="6">
        <f>2.9*20000*4+2.9*5000*2</f>
        <v>261000</v>
      </c>
      <c r="V4" s="6">
        <f>G4*548*4+G4*1094*2</f>
        <v>9110.4</v>
      </c>
      <c r="W4" s="6">
        <f>H4*11285*4+H4*9640*2</f>
        <v>133993.6</v>
      </c>
      <c r="X4" s="6">
        <f>I4*12500*4</f>
        <v>140000</v>
      </c>
      <c r="Y4" s="6">
        <f>J4*2500*4+J4*2500*2</f>
        <v>43500</v>
      </c>
      <c r="Z4"/>
    </row>
    <row r="5" ht="172.5" customHeight="1" spans="1:26">
      <c r="A5" s="1" t="s">
        <v>23</v>
      </c>
      <c r="B5" s="1" t="s">
        <v>13</v>
      </c>
      <c r="C5" s="1" t="s">
        <v>14</v>
      </c>
      <c r="D5" s="6" t="s">
        <v>48</v>
      </c>
      <c r="E5" s="1">
        <v>2.94</v>
      </c>
      <c r="F5" s="1">
        <v>2.9</v>
      </c>
      <c r="G5" s="1">
        <v>2.9</v>
      </c>
      <c r="H5" s="1">
        <v>2.9</v>
      </c>
      <c r="I5" s="1" t="s">
        <v>24</v>
      </c>
      <c r="J5" s="6">
        <v>2.9</v>
      </c>
      <c r="K5" s="6">
        <v>38400</v>
      </c>
      <c r="L5" s="6">
        <v>100</v>
      </c>
      <c r="M5" s="6">
        <v>12000</v>
      </c>
      <c r="N5" s="6">
        <v>876</v>
      </c>
      <c r="O5" s="6">
        <v>4903</v>
      </c>
      <c r="P5" s="6" t="s">
        <v>24</v>
      </c>
      <c r="Q5" s="6">
        <v>2200</v>
      </c>
      <c r="R5" s="6">
        <f t="shared" ref="R5:R8" si="0">SUM(K5:Q5)</f>
        <v>58479</v>
      </c>
      <c r="S5" s="6"/>
      <c r="T5" s="6">
        <f t="shared" ref="T5:W5" si="1">E5*L5*5</f>
        <v>1470</v>
      </c>
      <c r="U5" s="6">
        <f t="shared" si="1"/>
        <v>174000</v>
      </c>
      <c r="V5" s="6">
        <f t="shared" si="1"/>
        <v>12702</v>
      </c>
      <c r="W5" s="6">
        <f t="shared" si="1"/>
        <v>71093.5</v>
      </c>
      <c r="X5" s="6" t="s">
        <v>24</v>
      </c>
      <c r="Y5" s="6">
        <f>J5*Q5*5</f>
        <v>31900</v>
      </c>
      <c r="Z5"/>
    </row>
    <row r="6" ht="172.5" customHeight="1" spans="1:26">
      <c r="A6" s="1" t="s">
        <v>25</v>
      </c>
      <c r="B6" s="1" t="s">
        <v>13</v>
      </c>
      <c r="C6" s="1" t="s">
        <v>14</v>
      </c>
      <c r="D6" s="6" t="s">
        <v>48</v>
      </c>
      <c r="E6" s="1">
        <v>2.5</v>
      </c>
      <c r="F6" s="1" t="s">
        <v>24</v>
      </c>
      <c r="G6" s="1">
        <v>2.9</v>
      </c>
      <c r="H6" s="1" t="s">
        <v>24</v>
      </c>
      <c r="I6" s="1" t="s">
        <v>24</v>
      </c>
      <c r="J6" s="6" t="s">
        <v>24</v>
      </c>
      <c r="K6" s="6">
        <v>10000</v>
      </c>
      <c r="L6" s="6">
        <v>900</v>
      </c>
      <c r="M6" s="6" t="s">
        <v>24</v>
      </c>
      <c r="N6" s="6">
        <v>4380</v>
      </c>
      <c r="O6" s="6" t="s">
        <v>24</v>
      </c>
      <c r="P6" s="6" t="s">
        <v>24</v>
      </c>
      <c r="Q6" s="6" t="s">
        <v>24</v>
      </c>
      <c r="R6" s="6">
        <f t="shared" si="0"/>
        <v>15280</v>
      </c>
      <c r="S6" s="6"/>
      <c r="T6" s="6">
        <f>E6*L6</f>
        <v>2250</v>
      </c>
      <c r="U6" s="6" t="s">
        <v>24</v>
      </c>
      <c r="V6" s="6">
        <f>G6*N6</f>
        <v>12702</v>
      </c>
      <c r="W6" s="6" t="s">
        <v>24</v>
      </c>
      <c r="X6" s="6" t="s">
        <v>24</v>
      </c>
      <c r="Y6" s="6" t="s">
        <v>24</v>
      </c>
      <c r="Z6"/>
    </row>
    <row r="7" ht="172.5" customHeight="1" spans="1:26">
      <c r="A7" s="1" t="s">
        <v>26</v>
      </c>
      <c r="B7" s="1" t="s">
        <v>13</v>
      </c>
      <c r="C7" s="1" t="s">
        <v>14</v>
      </c>
      <c r="D7" s="1" t="s">
        <v>48</v>
      </c>
      <c r="E7" s="1">
        <v>2.5</v>
      </c>
      <c r="F7" s="1" t="s">
        <v>24</v>
      </c>
      <c r="G7" s="1">
        <v>2.9</v>
      </c>
      <c r="H7" s="1">
        <v>2.9</v>
      </c>
      <c r="I7" s="1" t="s">
        <v>24</v>
      </c>
      <c r="J7" s="6" t="s">
        <v>24</v>
      </c>
      <c r="K7" s="6">
        <v>6000</v>
      </c>
      <c r="L7" s="6">
        <v>120</v>
      </c>
      <c r="M7" s="6" t="s">
        <v>24</v>
      </c>
      <c r="N7" s="6" t="s">
        <v>27</v>
      </c>
      <c r="O7" s="6">
        <v>6999</v>
      </c>
      <c r="P7" s="6" t="s">
        <v>24</v>
      </c>
      <c r="Q7" s="6" t="s">
        <v>24</v>
      </c>
      <c r="R7" s="6">
        <v>14579</v>
      </c>
      <c r="S7" s="6"/>
      <c r="T7" s="6">
        <f>E7*L7*3</f>
        <v>900</v>
      </c>
      <c r="U7" s="6" t="s">
        <v>24</v>
      </c>
      <c r="V7" s="6">
        <f>G7*2920*3</f>
        <v>25404</v>
      </c>
      <c r="W7" s="6">
        <f>H7*O7*3</f>
        <v>60891.3</v>
      </c>
      <c r="X7" s="6" t="s">
        <v>24</v>
      </c>
      <c r="Y7" s="6" t="s">
        <v>24</v>
      </c>
      <c r="Z7"/>
    </row>
    <row r="8" ht="172.5" customHeight="1" spans="1:26">
      <c r="A8" s="1" t="s">
        <v>28</v>
      </c>
      <c r="B8" s="1" t="s">
        <v>13</v>
      </c>
      <c r="C8" s="1" t="s">
        <v>14</v>
      </c>
      <c r="D8" s="1" t="s">
        <v>48</v>
      </c>
      <c r="E8" s="1">
        <v>2.5</v>
      </c>
      <c r="F8" s="1" t="s">
        <v>24</v>
      </c>
      <c r="G8" s="1">
        <v>2.9</v>
      </c>
      <c r="H8" s="1">
        <v>2.9</v>
      </c>
      <c r="I8" s="1" t="s">
        <v>24</v>
      </c>
      <c r="J8" s="6" t="s">
        <v>24</v>
      </c>
      <c r="K8" s="6">
        <v>7500</v>
      </c>
      <c r="L8" s="6">
        <v>300</v>
      </c>
      <c r="M8" s="6" t="s">
        <v>24</v>
      </c>
      <c r="N8" s="6">
        <v>1095</v>
      </c>
      <c r="O8" s="6">
        <v>4485</v>
      </c>
      <c r="P8" s="6" t="s">
        <v>24</v>
      </c>
      <c r="Q8" s="6" t="s">
        <v>24</v>
      </c>
      <c r="R8" s="6">
        <f t="shared" si="0"/>
        <v>13380</v>
      </c>
      <c r="S8" s="6"/>
      <c r="T8" s="6">
        <f t="shared" ref="T8:W8" si="2">E8*L8*4</f>
        <v>3000</v>
      </c>
      <c r="U8" s="6" t="s">
        <v>24</v>
      </c>
      <c r="V8" s="6">
        <f t="shared" si="2"/>
        <v>12702</v>
      </c>
      <c r="W8" s="6">
        <f t="shared" si="2"/>
        <v>52026</v>
      </c>
      <c r="X8" s="6" t="s">
        <v>24</v>
      </c>
      <c r="Y8" s="6" t="s">
        <v>24</v>
      </c>
      <c r="Z8"/>
    </row>
    <row r="9" ht="121.5" spans="1:26">
      <c r="A9" s="1" t="s">
        <v>29</v>
      </c>
      <c r="B9" s="1" t="s">
        <v>30</v>
      </c>
      <c r="C9" s="1" t="s">
        <v>14</v>
      </c>
      <c r="D9" s="1" t="s">
        <v>48</v>
      </c>
      <c r="E9" s="1">
        <v>2.5</v>
      </c>
      <c r="F9" s="1">
        <v>2.9</v>
      </c>
      <c r="G9" s="1">
        <v>2.5</v>
      </c>
      <c r="H9" s="1">
        <v>2</v>
      </c>
      <c r="I9" s="1">
        <v>2.2</v>
      </c>
      <c r="J9" s="6" t="s">
        <v>24</v>
      </c>
      <c r="K9" s="6">
        <v>2000</v>
      </c>
      <c r="L9" s="6" t="s">
        <v>31</v>
      </c>
      <c r="M9" s="6" t="s">
        <v>32</v>
      </c>
      <c r="N9" s="6" t="s">
        <v>33</v>
      </c>
      <c r="O9" s="6" t="s">
        <v>34</v>
      </c>
      <c r="P9" s="6" t="s">
        <v>35</v>
      </c>
      <c r="Q9" s="6" t="s">
        <v>24</v>
      </c>
      <c r="R9" s="6" t="s">
        <v>36</v>
      </c>
      <c r="S9" s="6"/>
      <c r="T9" s="6">
        <f>E9*200*2+E9*200*2</f>
        <v>2000</v>
      </c>
      <c r="U9" s="6">
        <f>2.9*2000*2+2.9*1000*2+2.9*1000</f>
        <v>20300</v>
      </c>
      <c r="V9" s="6">
        <f>G9*730*2+G9*730*2+G9*1460</f>
        <v>10950</v>
      </c>
      <c r="W9" s="6">
        <f>H9*3130*2+H9*3490*2+H9*1935</f>
        <v>30350</v>
      </c>
      <c r="X9" s="6">
        <f>I9*10000</f>
        <v>22000</v>
      </c>
      <c r="Y9" s="6" t="s">
        <v>24</v>
      </c>
      <c r="Z9"/>
    </row>
    <row r="10" ht="44" customHeight="1" spans="1:26">
      <c r="A10" s="2" t="s">
        <v>37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2">
        <v>2060000</v>
      </c>
      <c r="T10" s="2">
        <f t="shared" ref="T10:Y10" si="3">SUM(T4:T9)</f>
        <v>84860</v>
      </c>
      <c r="U10" s="2">
        <f t="shared" si="3"/>
        <v>455300</v>
      </c>
      <c r="V10" s="2">
        <f t="shared" si="3"/>
        <v>83570.4</v>
      </c>
      <c r="W10" s="2">
        <f t="shared" si="3"/>
        <v>348354.4</v>
      </c>
      <c r="X10" s="2">
        <f t="shared" si="3"/>
        <v>162000</v>
      </c>
      <c r="Y10" s="2">
        <f t="shared" si="3"/>
        <v>75400</v>
      </c>
      <c r="Z10" s="7">
        <f>SUM(S10:Y10)</f>
        <v>3269484.8</v>
      </c>
    </row>
    <row r="11" ht="56" customHeight="1" spans="1:26">
      <c r="A11" s="4" t="s">
        <v>38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ht="89" customHeight="1" spans="1:26">
      <c r="A12" s="4" t="s">
        <v>39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ht="56" customHeight="1" spans="1:26">
      <c r="A13" s="4" t="s">
        <v>40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ht="88" customHeight="1" spans="1:26">
      <c r="A14" s="4" t="s">
        <v>41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ht="206" customHeight="1" spans="1:26">
      <c r="A15" s="4" t="s">
        <v>42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ht="136" customHeight="1" spans="1:26">
      <c r="A16" s="4" t="s">
        <v>43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ht="184" customHeight="1" spans="1:26">
      <c r="A17" s="4" t="s">
        <v>44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ht="138" customHeight="1" spans="1:26">
      <c r="A18" s="4" t="s">
        <v>45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</sheetData>
  <mergeCells count="16">
    <mergeCell ref="A10:R10"/>
    <mergeCell ref="A11:Z11"/>
    <mergeCell ref="A12:Z12"/>
    <mergeCell ref="A13:Z13"/>
    <mergeCell ref="A14:Z14"/>
    <mergeCell ref="A15:Z15"/>
    <mergeCell ref="A16:Z16"/>
    <mergeCell ref="A17:Z17"/>
    <mergeCell ref="A18:Z18"/>
    <mergeCell ref="A1:A3"/>
    <mergeCell ref="B1:B3"/>
    <mergeCell ref="C1:C3"/>
    <mergeCell ref="R1:R3"/>
    <mergeCell ref="D1:J2"/>
    <mergeCell ref="K1:Q2"/>
    <mergeCell ref="S1:Y2"/>
  </mergeCells>
  <pageMargins left="0.751388888888889" right="0.751388888888889" top="1" bottom="1" header="0.5" footer="0.5"/>
  <pageSetup paperSize="9" scale="45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10"/>
  <sheetViews>
    <sheetView zoomScale="80" zoomScaleNormal="80" workbookViewId="0">
      <selection activeCell="A4" sqref="A4:Z4"/>
    </sheetView>
  </sheetViews>
  <sheetFormatPr defaultColWidth="9" defaultRowHeight="13.5"/>
  <cols>
    <col min="1" max="1" width="18.5833333333333" customWidth="1"/>
    <col min="2" max="2" width="26.7166666666667" customWidth="1"/>
    <col min="19" max="19" width="11.375" customWidth="1"/>
    <col min="20" max="20" width="8.5" customWidth="1"/>
    <col min="21" max="21" width="9.875" customWidth="1"/>
    <col min="23" max="23" width="12.875" customWidth="1"/>
    <col min="24" max="24" width="9.875" customWidth="1"/>
    <col min="26" max="26" width="10.375" customWidth="1"/>
  </cols>
  <sheetData>
    <row r="1" ht="186" customHeight="1" spans="1:25">
      <c r="A1" s="1" t="s">
        <v>29</v>
      </c>
      <c r="B1" s="1" t="s">
        <v>30</v>
      </c>
      <c r="C1" s="1" t="s">
        <v>14</v>
      </c>
      <c r="D1" s="1" t="s">
        <v>48</v>
      </c>
      <c r="E1" s="1">
        <v>2.5</v>
      </c>
      <c r="F1" s="1">
        <v>2.9</v>
      </c>
      <c r="G1" s="1">
        <v>2.5</v>
      </c>
      <c r="H1" s="1">
        <v>2</v>
      </c>
      <c r="I1" s="1">
        <v>2.2</v>
      </c>
      <c r="J1" s="6" t="s">
        <v>24</v>
      </c>
      <c r="K1" s="6">
        <v>2000</v>
      </c>
      <c r="L1" s="6" t="s">
        <v>31</v>
      </c>
      <c r="M1" s="6" t="s">
        <v>32</v>
      </c>
      <c r="N1" s="6" t="s">
        <v>33</v>
      </c>
      <c r="O1" s="6" t="s">
        <v>34</v>
      </c>
      <c r="P1" s="6" t="s">
        <v>35</v>
      </c>
      <c r="Q1" s="6" t="s">
        <v>24</v>
      </c>
      <c r="R1" s="6" t="s">
        <v>36</v>
      </c>
      <c r="S1" s="6"/>
      <c r="T1" s="6">
        <f>E1*200*2+E1*200*2</f>
        <v>2000</v>
      </c>
      <c r="U1" s="6">
        <f>2.9*2000*2+2.9*1000*2+2.9*1000</f>
        <v>20300</v>
      </c>
      <c r="V1" s="6">
        <f>G1*730*2+G1*730*2+G1*1460</f>
        <v>10950</v>
      </c>
      <c r="W1" s="6">
        <f>H1*3130*2+H1*3490*2+H1*1935</f>
        <v>30350</v>
      </c>
      <c r="X1" s="6">
        <f>I1*10000</f>
        <v>22000</v>
      </c>
      <c r="Y1" s="6" t="s">
        <v>24</v>
      </c>
    </row>
    <row r="2" ht="74" customHeight="1" spans="1:26">
      <c r="A2" s="2" t="s">
        <v>37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2">
        <v>2060000</v>
      </c>
      <c r="T2" s="2">
        <v>84860</v>
      </c>
      <c r="U2" s="2">
        <v>455300</v>
      </c>
      <c r="V2" s="2">
        <v>83570.4</v>
      </c>
      <c r="W2" s="2">
        <v>348354.4</v>
      </c>
      <c r="X2" s="2">
        <v>162000</v>
      </c>
      <c r="Y2" s="2">
        <v>75400</v>
      </c>
      <c r="Z2" s="7">
        <v>3269484.8</v>
      </c>
    </row>
    <row r="3" ht="71" customHeight="1" spans="1:26">
      <c r="A3" s="4" t="s">
        <v>38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ht="93" customHeight="1" spans="1:26">
      <c r="A4" s="4" t="s">
        <v>39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ht="76" customHeight="1" spans="1:26">
      <c r="A5" s="4" t="s">
        <v>40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ht="89" customHeight="1" spans="1:26">
      <c r="A6" s="4" t="s">
        <v>41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ht="207" customHeight="1" spans="1:26">
      <c r="A7" s="4" t="s">
        <v>42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ht="146" customHeight="1" spans="1:26">
      <c r="A8" s="4" t="s">
        <v>43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ht="193" customHeight="1" spans="1:26">
      <c r="A9" s="4" t="s">
        <v>44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ht="135" customHeight="1" spans="1:26">
      <c r="A10" s="4" t="s">
        <v>45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</sheetData>
  <mergeCells count="9">
    <mergeCell ref="A2:R2"/>
    <mergeCell ref="A3:Z3"/>
    <mergeCell ref="A4:Z4"/>
    <mergeCell ref="A5:Z5"/>
    <mergeCell ref="A6:Z6"/>
    <mergeCell ref="A7:Z7"/>
    <mergeCell ref="A8:Z8"/>
    <mergeCell ref="A9:Z9"/>
    <mergeCell ref="A10:Z10"/>
  </mergeCells>
  <pageMargins left="0.751388888888889" right="0.751388888888889" top="1" bottom="1" header="0.5" footer="0.5"/>
  <pageSetup paperSize="9" scale="4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Sheet1 (2)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2026-07-23T02:59:00Z</dcterms:created>
  <dcterms:modified xsi:type="dcterms:W3CDTF">2026-08-03T03:01:09Z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2052-11.8.2.8959</vt:lpwstr>
  </property>
</Properties>
</file>