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</sheets>
  <definedNames>
    <definedName name="_xlnm._FilterDatabase" hidden="1">Sheet1!$A$1:$J$36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24" name="ID_1D9AF1B36A84462C932C4B93992C39B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9550400"/>
          <a:ext cx="2781300" cy="2733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99" name="ID_0064E5EA0741467DB7E80AE0F719F2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58250" y="24739600"/>
          <a:ext cx="5686425" cy="3971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5" name="ID_DED48DDE00FA4C398E39710BDD4EC1E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58250" y="30835600"/>
          <a:ext cx="2886075" cy="2371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7" name="ID_332639567059409688EDDC3F063EC4D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858250" y="31851600"/>
          <a:ext cx="2952750" cy="2552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0" name="ID_828AE7F21B8E43009B1C9A2710E92DE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95800" y="3257550"/>
          <a:ext cx="2324100" cy="2800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2" name="ID_54DA8CF8733241CDB77E5AEA7E62324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858250" y="29819600"/>
          <a:ext cx="3943350" cy="3552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0" name="ID_9E476AA277694E3DB7491B08706366E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858250" y="40995600"/>
          <a:ext cx="3790950" cy="4029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9" name="ID_ACB347EF8D5541D79477ABE8068D319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450840" y="8304530"/>
          <a:ext cx="4248150" cy="2457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1" name="ID_F77B7C76DAF04426A58070951657744C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858250" y="37947600"/>
          <a:ext cx="6515100" cy="2895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3" name="ID_474D7B60E1624DFB8C39DB827ED35CD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10075" y="14744700"/>
          <a:ext cx="5457825" cy="2847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2" name="ID_CC9954CD5F214FEEA6BCDB55CAFF062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858250" y="3441700"/>
          <a:ext cx="3562350" cy="3076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9" name="ID_9606B5B5814C49208D5570F296B9758A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262880" y="28695650"/>
          <a:ext cx="1695450" cy="1323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4" name="ID_8C00675B2815443AB0AD63C309EFA2C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858250" y="2425700"/>
          <a:ext cx="5467350" cy="3095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1" name="ID_2D2983F3EB3D4050B41AD4630BCE260D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667250" y="8394700"/>
          <a:ext cx="2705100" cy="2590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3" name="ID_F06118E5C0CF4CC8A39ECD85AEEA32C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858250" y="3441700"/>
          <a:ext cx="3552825" cy="2657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4" name="ID_F413E51DE5D24EF2934EE0A218B031E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858250" y="46075600"/>
          <a:ext cx="3038475" cy="1504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3" name="ID_AF7A2E4F25F24CCDA2E27488DD3D562E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858250" y="26771600"/>
          <a:ext cx="6000750" cy="4133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0" name="ID_B9EDCC92155C4DD1B3D5987FC482236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858250" y="25755600"/>
          <a:ext cx="5133975" cy="4133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5" name="ID_777D9327836E4E5CBABCE40A60AA4BF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9645650" y="4573270"/>
          <a:ext cx="1981200" cy="1400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2" name="ID_82C5D59471844136A508D602BDBF2F98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457700" y="6915150"/>
          <a:ext cx="1866900" cy="1866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6" name="ID_3E8DE3079EF346688E44608CFF89458B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05300" y="18354675"/>
          <a:ext cx="2790825" cy="1962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7" name="ID_B6760F965BCE42D1B2E6F5B662BC77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67200" y="19643725"/>
          <a:ext cx="2705100" cy="1152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8" name="ID_81157901AB644A3E9069690B8BD5709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448175" y="4470400"/>
          <a:ext cx="3533775" cy="3038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34" name="ID_9CCBE73E988046928ECB9BB734BD716D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253355" y="34959925"/>
          <a:ext cx="1733550" cy="1733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8" name="ID_F3B53F4A45CA4D1CB07D25C6DBEB16EF"/>
        <xdr:cNvPicPr>
          <a:picLocks noChangeAspect="1"/>
        </xdr:cNvPicPr>
      </xdr:nvPicPr>
      <xdr:blipFill>
        <a:blip r:embed="rId25" r:link="rId26"/>
        <a:stretch>
          <a:fillRect/>
        </a:stretch>
      </xdr:blipFill>
      <xdr:spPr>
        <a:xfrm>
          <a:off x="5956935" y="26395045"/>
          <a:ext cx="871855" cy="87122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31" name="ID_3F1E2A1844A64CE186C0C76B66CE3B8B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243830" y="31102300"/>
          <a:ext cx="3257550" cy="2876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6" name="ID_89601F383E0140F8861F555BCE80FE32"/>
        <xdr:cNvPicPr>
          <a:picLocks noChangeAspect="1"/>
        </xdr:cNvPicPr>
      </xdr:nvPicPr>
      <xdr:blipFill>
        <a:blip r:embed="rId28" r:link="rId26"/>
        <a:stretch>
          <a:fillRect/>
        </a:stretch>
      </xdr:blipFill>
      <xdr:spPr>
        <a:xfrm>
          <a:off x="5908675" y="25121235"/>
          <a:ext cx="895350" cy="89598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33" name="ID_06C96776600642A7931ABBD278D9DAB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339080" y="33804225"/>
          <a:ext cx="3409950" cy="3019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32" name="ID_F8782BE89F144CEAB83082BC4C353848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5339080" y="32391350"/>
          <a:ext cx="3390900" cy="2295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6" name="ID_171DE6BD51554CBC97601AD30F4DA50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8858250" y="32867600"/>
          <a:ext cx="3257550" cy="2581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7" name="ID_D1D50A0457A24057A0882077D79D87E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858250" y="33883600"/>
          <a:ext cx="3667125" cy="3133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9" name="ID_B390CAD47E7149E280B28F16285265C7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858250" y="34899600"/>
          <a:ext cx="3200400" cy="2886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5" name="ID_9AEC09FB57434DD28852B5A4D5E0A9FE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472430" y="29975175"/>
          <a:ext cx="3695700" cy="3686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98" name="ID_CC14D8D9030C4018A43BDA3AE72DEBB1"/>
        <xdr:cNvPicPr>
          <a:picLocks noChangeAspect="1"/>
        </xdr:cNvPicPr>
      </xdr:nvPicPr>
      <xdr:blipFill>
        <a:blip r:embed="rId35" r:link="rId26"/>
        <a:srcRect l="23546" t="14330" r="1017" b="4621"/>
        <a:stretch>
          <a:fillRect/>
        </a:stretch>
      </xdr:blipFill>
      <xdr:spPr>
        <a:xfrm>
          <a:off x="5909945" y="23859490"/>
          <a:ext cx="957580" cy="66738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30" name="ID_B67E634B95C643C8B2162475EA87BA51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291455" y="27425650"/>
          <a:ext cx="5267325" cy="54673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<sst xmlns="http://schemas.openxmlformats.org/spreadsheetml/2006/main" count="253" uniqueCount="135">
  <si>
    <t>序号</t>
  </si>
  <si>
    <t>存货</t>
  </si>
  <si>
    <t>采购单位</t>
  </si>
  <si>
    <t>数量</t>
  </si>
  <si>
    <t>参考图片</t>
  </si>
  <si>
    <t>产品描述</t>
  </si>
  <si>
    <t>来源</t>
  </si>
  <si>
    <t>食堂要求</t>
  </si>
  <si>
    <t>配餐要求</t>
  </si>
  <si>
    <t>肉品</t>
  </si>
  <si>
    <t>带皮猪后腿</t>
  </si>
  <si>
    <t>kg</t>
  </si>
  <si>
    <t>肉质紧实、肥瘦适中，表皮干净无猪毛、无淤血异味；新鲜度高、弹性好，适合红烧、卤制、炖肉、腊肉；验收：无注水、色泽鲜红。</t>
  </si>
  <si>
    <t>猪后腿部（含臀部），带皮带肥带精肉</t>
  </si>
  <si>
    <t>需要加工，3cm*3cm</t>
  </si>
  <si>
    <t>按需采购</t>
  </si>
  <si>
    <t>猪肉</t>
  </si>
  <si>
    <t>精肋排</t>
  </si>
  <si>
    <t>肉质鲜嫩、肥瘦均匀、排骨整齐，无淤血碎骨异味；口感香嫩，适合红烧、糖醋、炖汤；验收：新鲜、无杂质弹性好。</t>
  </si>
  <si>
    <t>猪胸腔中段纯肋骨条</t>
  </si>
  <si>
    <t>长：6-7cm，短：3cm</t>
  </si>
  <si>
    <t>肋排条</t>
  </si>
  <si>
    <t>排骨整齐、肥瘦均匀，肉质鲜嫩无淤血碎骨;适用场景：红烧、炖汤、糖醋、清蒸;验收标准：新鲜无注水、弹性好、无杂质</t>
  </si>
  <si>
    <t>猪胸腔两侧纯肋骨条</t>
  </si>
  <si>
    <t>整</t>
  </si>
  <si>
    <t>梅花肉</t>
  </si>
  <si>
    <t>肥瘦相间、纹理美观、肉质细嫩，无过多筋膜淤血异味；鲜嫩多汁，适合煎烤炒涮；验收：新鲜、色泽鲜红弹性好。</t>
  </si>
  <si>
    <t>猪肩胛上肩部位，肥瘦相间呈梅花状</t>
  </si>
  <si>
    <t>块：8CM</t>
  </si>
  <si>
    <t>前排</t>
  </si>
  <si>
    <t>肉质鲜嫩、肥瘦均匀、骨头适中，无淤血异味碎骨；适合红烧、炖汤、清蒸；验收：新鲜、无注水、弹性好。</t>
  </si>
  <si>
    <t>猪胸腔前侧近颈部肋排段</t>
  </si>
  <si>
    <t>通背里脊肉</t>
  </si>
  <si>
    <t>猪背部脊椎外侧整条贯通大里脊肉，纯瘦肉、肉质细嫩、无筋膜无脂肪，适合炒、炸、做馅</t>
  </si>
  <si>
    <t>猪背部脊椎外侧、整条贯通的大里脊肉，属于猪背部纯瘦肉，是猪身上最大块的精瘦肉。</t>
  </si>
  <si>
    <t>丝：0.3*7cm，片：0.2*4cm，丁：1*1cm</t>
  </si>
  <si>
    <t>五花条肉</t>
  </si>
  <si>
    <t>层次分明、肥瘦均匀、肉质鲜嫩，无淤血异味；适合红烧肉、扣肉、炖菜；验收：新鲜、层次清晰弹性好。</t>
  </si>
  <si>
    <t>猪腹部，肥瘦分层条形肉</t>
  </si>
  <si>
    <t>整方</t>
  </si>
  <si>
    <t>块：8CM，片：0.2*4cm，块：2-3cm</t>
  </si>
  <si>
    <t>小里脊肉</t>
  </si>
  <si>
    <t>肉质最嫩、无筋膜脂肪淤血异味；口感滑嫩，适合炒、滑炒、煮汤；验收：新鲜、色泽鲜红弹性好。</t>
  </si>
  <si>
    <t>猪脊椎内侧最嫩纯瘦肉</t>
  </si>
  <si>
    <t>新鲜猪肝</t>
  </si>
  <si>
    <t>色泽红润、质地细腻，表面光滑无病变异味;适用场景：爆炒、煲汤、卤制;验收标准：新鲜无变质、无硬块、无异味</t>
  </si>
  <si>
    <t>猪的肝脏</t>
  </si>
  <si>
    <t>需加工，切片0.5cm</t>
  </si>
  <si>
    <t>杂排</t>
  </si>
  <si>
    <t>肉质鲜嫩、骨头均匀，无淤血碎骨异味;适用场景：炖汤、红烧、焖煮;验收标准：新鲜无注水、无变质、弹性好</t>
  </si>
  <si>
    <t>猪肋排、脊骨、颈骨混合</t>
  </si>
  <si>
    <t>需加工，2cm*2cm</t>
  </si>
  <si>
    <t>猪膘油</t>
  </si>
  <si>
    <t>脂肪洁白、质地厚实，无杂质异味变质；出油率高，适合炼油烹饪；验收：新鲜、无哈喇味变质。</t>
  </si>
  <si>
    <t>猪皮下纯脂肪层</t>
  </si>
  <si>
    <t>整块；需加工，1cm*1cm</t>
  </si>
  <si>
    <t>猪大排</t>
  </si>
  <si>
    <t>肉质厚实、肥瘦均匀、骨头适中，无淤血异味；适合煎、炸、红烧、炖汤；验收：新鲜、无注水弹性好。</t>
  </si>
  <si>
    <t>猪背部脊椎带骨肉</t>
  </si>
  <si>
    <t>1斤切四块</t>
  </si>
  <si>
    <t>1.2两/块</t>
  </si>
  <si>
    <t>猪肚</t>
  </si>
  <si>
    <t>个头均匀、处理干净，无油筋淤血杂质异味;适用场景：卤制、红烧、煲汤、爆炒;验收标准：无变质、无异味、洁净无残留</t>
  </si>
  <si>
    <t>猪的胃部</t>
  </si>
  <si>
    <t>猪肋条肉</t>
  </si>
  <si>
    <t>肥瘦相间、肉质鲜嫩，无淤血异味；适合红烧、炖菜、扣肉；验收：新鲜、层次清晰弹性好。</t>
  </si>
  <si>
    <t>猪肋骨外侧条状肉</t>
  </si>
  <si>
    <t>整块</t>
  </si>
  <si>
    <t>猪全精肉</t>
  </si>
  <si>
    <t>纯瘦肉、肉质细嫩、无筋膜脂肪淤血异味；适合炒菜、肉馅、煮汤；验收：新鲜、色泽鲜红弹性好。</t>
  </si>
  <si>
    <t>猪全身纯瘦肉集合</t>
  </si>
  <si>
    <t>猪蹄（后爪）</t>
  </si>
  <si>
    <t>个头偏大、肉质厚实，表皮干净无猪毛淤血异味；胶质丰富，适合煲汤、卤制；验收：新鲜、弹性好无变质。</t>
  </si>
  <si>
    <t>猪后腿蹄部</t>
  </si>
  <si>
    <t>需要加工，3.5cm的段</t>
  </si>
  <si>
    <t>猪蹄（前爪）</t>
  </si>
  <si>
    <t>个头均匀、表皮干净无猪毛淤血破损异味；筋多胶质重、口感软糯，适合卤制、红烧、煲汤；验收：新鲜、无异味残毛。</t>
  </si>
  <si>
    <t>猪前腿蹄部</t>
  </si>
  <si>
    <t>猪无骨夹心肉</t>
  </si>
  <si>
    <t>无骨头、肉质鲜嫩、无过多筋膜淤血异味；适合包饺子、肉馅、炒菜；验收：新鲜、无注水弹性好。</t>
  </si>
  <si>
    <t>猪前腿夹心部位去骨纯肉</t>
  </si>
  <si>
    <t>需加工，2cm*2cm小块；沫</t>
  </si>
  <si>
    <t>猪小排</t>
  </si>
  <si>
    <t>肉质鲜嫩、骨头细小、肥瘦均匀，无淤血异味；适合红烧、炖汤、清蒸；验收：新鲜、无碎骨弹性好。</t>
  </si>
  <si>
    <t>猪肋排前端细骨肋软骨部位</t>
  </si>
  <si>
    <t>需加工，2.5cm*2.5cm</t>
  </si>
  <si>
    <t>猪心</t>
  </si>
  <si>
    <t>个头完整、色泽鲜红，无淤血病变杂质;适用场景：爆炒、卤制、煲汤;验收标准：新鲜无变质、无硬块、弹性好</t>
  </si>
  <si>
    <t>猪的心脏</t>
  </si>
  <si>
    <t>猪腰</t>
  </si>
  <si>
    <t>个头完整、处理干净，无淤血异味筋膜残留;适用场景：爆炒、煲汤、卤制;验收标准：新鲜无变质、无异味、无病变</t>
  </si>
  <si>
    <t>猪的肾脏</t>
  </si>
  <si>
    <t>去骨羊后腿肉</t>
  </si>
  <si>
    <t>肉质紧实、脂肪适中，纹理清晰无淤血注水;适用场景：红烧、爆炒、涮煮、炖菜;验收标准：新鲜弹性好、无变质、无杂质</t>
  </si>
  <si>
    <t>羊后腿去骨纯肉</t>
  </si>
  <si>
    <t>羊肉</t>
  </si>
  <si>
    <t>羊棒骨</t>
  </si>
  <si>
    <t>羊小腿的胫骨 / 腓骨，带筋肉、中间有骨髓。骨边肉筋道、骨髓滑润，炖煮后汤色浓白，适合啃肉、吸髓、煲汤。</t>
  </si>
  <si>
    <t>羊的小腿骨（带骨髓及肉）</t>
  </si>
  <si>
    <t>羊排肉</t>
  </si>
  <si>
    <t>肌肉色泽浅红或深红，有光泽；脂肪呈乳白或淡黄色，肌纤维致密，有韧性，富有弹性，指压无水迹溢出，无明显红斑、痂皮伤痕、脓肿，无淤血、伤肉、病变，修净脂肪、奶头等，无杂质。</t>
  </si>
  <si>
    <t>羊腿肉</t>
  </si>
  <si>
    <t>肌肉色泽浅红或深红，有光泽；脂肪呈乳白或淡黄色，肌纤维致密，有韧性，富有弹性，指压无水迹溢出，无明显红斑、痂皮伤痕、脓肿，无淤血、伤肉、病变。</t>
  </si>
  <si>
    <t>黄喉</t>
  </si>
  <si>
    <t>是牛 / 猪的主动脉血管（心管）</t>
  </si>
  <si>
    <t>牛 / 猪的主动脉（心管）</t>
  </si>
  <si>
    <t>牛肉</t>
  </si>
  <si>
    <t>金钱肚</t>
  </si>
  <si>
    <t>牛的网胃（第二胃），内壁布满六边形蜂窝状网纹，形似铜钱 / 蜂巢。质地厚实、有弹性</t>
  </si>
  <si>
    <t>牛的网胃（第二胃）</t>
  </si>
  <si>
    <t>牛百叶</t>
  </si>
  <si>
    <t>牛的瓣胃（第三胃），内壁呈层叠叶片状（百叶窗），表面有细密绒毛。口感脆嫩、弹牙、吸味</t>
  </si>
  <si>
    <t>牛的瓣胃（第三胃）</t>
  </si>
  <si>
    <t>牛肠</t>
  </si>
  <si>
    <t>牛的小肠 / 大肠，肠壁较薄、有弹性，表面光滑。分牛小肠（细、油脂少、脆嫩）和牛大肠（粗、油脂多、肥厚），适合卤、烤、爆炒。</t>
  </si>
  <si>
    <t>牛的小肠 / 大肠</t>
  </si>
  <si>
    <t>牛后腿肉</t>
  </si>
  <si>
    <t>肉质紧实、脂肪少、纹理清晰，无淤血异味注水；适合卤制、酱牛肉、炖菜、炒肉；验收：新鲜、弹性好无变质。</t>
  </si>
  <si>
    <t>牛后腿部纯瘦肉</t>
  </si>
  <si>
    <t>牛腱子</t>
  </si>
  <si>
    <t>肉质紧实、筋肉相间、纹理清晰，无淤血异味；卤制后筋道，适合酱牛肉、卤牛肉、凉拌；验收：新鲜、无注水弹性好。</t>
  </si>
  <si>
    <t>牛四肢小腿筋肉部位</t>
  </si>
  <si>
    <t>牛腩块</t>
  </si>
  <si>
    <t>肥瘦相间、肉质鲜嫩、大小均匀，无淤血杂质异味；适合红烧、炖汤、焖煮；验收：新鲜、无注水碎骨。</t>
  </si>
  <si>
    <t>牛腹部肋条附近肥瘦带筋膜肉</t>
  </si>
  <si>
    <t>3*3cm</t>
  </si>
  <si>
    <t>牛舌</t>
  </si>
  <si>
    <t>牛的舌头，外观，整根呈长椭圆形，颜色淡粉至肉红色，表皮光滑</t>
  </si>
  <si>
    <t>牛的舌头</t>
  </si>
  <si>
    <t>牛尾</t>
  </si>
  <si>
    <t>牛尾色泽应正常，呈鲜红色或暗红色，无褪色、变色现象
表面无冰霜过多、风干、氧化等情况
无异味、无腐败变质迹象
形状完整，无明显破损、断裂</t>
  </si>
  <si>
    <t>牛的尾巴</t>
  </si>
  <si>
    <t>牛窝骨</t>
  </si>
  <si>
    <t>牛后腿膝盖部位的关节骨（髌骨），带筋带肉，胶质丰富。肉质紧实、筋多骨小，炖煮后软糯弹牙，富含胶原蛋白。</t>
  </si>
  <si>
    <t>牛膝关节部位（膝盖骨及周边筋肉软骨）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</si>
</sst>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6" Type="http://schemas.openxmlformats.org/officeDocument/2006/relationships/image" Target="media/image35.png"/><Relationship Id="rId35" Type="http://schemas.openxmlformats.org/officeDocument/2006/relationships/image" Target="media/image34.jpeg"/><Relationship Id="rId34" Type="http://schemas.openxmlformats.org/officeDocument/2006/relationships/image" Target="media/image33.png"/><Relationship Id="rId33" Type="http://schemas.openxmlformats.org/officeDocument/2006/relationships/image" Target="media/image32.png"/><Relationship Id="rId32" Type="http://schemas.openxmlformats.org/officeDocument/2006/relationships/image" Target="media/image31.png"/><Relationship Id="rId31" Type="http://schemas.openxmlformats.org/officeDocument/2006/relationships/image" Target="media/image30.png"/><Relationship Id="rId30" Type="http://schemas.openxmlformats.org/officeDocument/2006/relationships/image" Target="media/image29.png"/><Relationship Id="rId3" Type="http://schemas.openxmlformats.org/officeDocument/2006/relationships/image" Target="media/image3.png"/><Relationship Id="rId29" Type="http://schemas.openxmlformats.org/officeDocument/2006/relationships/image" Target="media/image28.png"/><Relationship Id="rId28" Type="http://schemas.openxmlformats.org/officeDocument/2006/relationships/image" Target="media/image27.jpeg"/><Relationship Id="rId27" Type="http://schemas.openxmlformats.org/officeDocument/2006/relationships/image" Target="media/image26.png"/><Relationship Id="rId26" Type="http://schemas.openxmlformats.org/officeDocument/2006/relationships/image" Target="NULL" TargetMode="External"/><Relationship Id="rId25" Type="http://schemas.openxmlformats.org/officeDocument/2006/relationships/image" Target="media/image25.jpe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selection activeCell="J2" sqref="J2"/>
    </sheetView>
  </sheetViews>
  <sheetFormatPr defaultColWidth="9" defaultRowHeight="13.5"/>
  <cols>
    <col min="1" max="1" width="9" style="1"/>
    <col min="2" max="2" width="12.875" style="1" customWidth="1"/>
    <col min="3" max="3" width="9" style="1"/>
    <col min="4" max="4" width="8.375" style="1" customWidth="1"/>
    <col min="5" max="5" width="12.5" style="1"/>
    <col min="6" max="6" width="26.625" style="1" customWidth="1"/>
    <col min="7" max="7" width="9" style="1"/>
    <col min="8" max="8" width="12.2583333333333" style="2" customWidth="1"/>
    <col min="9" max="9" width="15" style="2" customWidth="1"/>
    <col min="10" max="16384" width="9" style="1"/>
  </cols>
  <sheetData>
    <row r="1" s="1" customFormat="1" ht="44" customHeight="1" spans="1:10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3" t="s">
        <v>9</v>
      </c>
    </row>
    <row r="2" s="1" customFormat="1" ht="67.5" spans="1:10">
      <c r="A2" s="6">
        <v>1</v>
      </c>
      <c r="B2" s="7" t="s">
        <v>10</v>
      </c>
      <c r="C2" s="7" t="s">
        <v>11</v>
      </c>
      <c r="D2" s="7">
        <v>15239</v>
      </c>
      <c r="E2" s="7" t="str">
        <f>_xlfn.DISPIMG("ID_0064E5EA0741467DB7E80AE0F719F276",1)</f>
        <v>=DISPIMG("ID_0064E5EA0741467DB7E80AE0F719F276",1)</v>
      </c>
      <c r="F2" s="8" t="s">
        <v>12</v>
      </c>
      <c r="G2" s="8" t="s">
        <v>13</v>
      </c>
      <c r="H2" s="8" t="s">
        <v>14</v>
      </c>
      <c r="I2" s="8" t="s">
        <v>15</v>
      </c>
      <c r="J2" s="6" t="s">
        <v>16</v>
      </c>
    </row>
    <row r="3" s="1" customFormat="1" ht="62" spans="1:10">
      <c r="A3" s="6">
        <v>2</v>
      </c>
      <c r="B3" s="7" t="s">
        <v>17</v>
      </c>
      <c r="C3" s="7" t="s">
        <v>11</v>
      </c>
      <c r="D3" s="7">
        <v>743.55</v>
      </c>
      <c r="E3" s="7" t="str">
        <f>_xlfn.DISPIMG("ID_DED48DDE00FA4C398E39710BDD4EC1EB",1)</f>
        <v>=DISPIMG("ID_DED48DDE00FA4C398E39710BDD4EC1EB",1)</v>
      </c>
      <c r="F3" s="8" t="s">
        <v>18</v>
      </c>
      <c r="G3" s="8" t="s">
        <v>19</v>
      </c>
      <c r="H3" s="8" t="s">
        <v>15</v>
      </c>
      <c r="I3" s="8" t="s">
        <v>20</v>
      </c>
      <c r="J3" s="6" t="s">
        <v>16</v>
      </c>
    </row>
    <row r="4" s="1" customFormat="1" ht="89.9" spans="1:10">
      <c r="A4" s="6">
        <v>3</v>
      </c>
      <c r="B4" s="7" t="s">
        <v>21</v>
      </c>
      <c r="C4" s="7" t="s">
        <v>11</v>
      </c>
      <c r="D4" s="7">
        <v>148.05</v>
      </c>
      <c r="E4" s="7" t="str">
        <f>_xlfn.DISPIMG("ID_828AE7F21B8E43009B1C9A2710E92DEF",1)</f>
        <v>=DISPIMG("ID_828AE7F21B8E43009B1C9A2710E92DEF",1)</v>
      </c>
      <c r="F4" s="8" t="s">
        <v>22</v>
      </c>
      <c r="G4" s="8" t="s">
        <v>23</v>
      </c>
      <c r="H4" s="8" t="s">
        <v>24</v>
      </c>
      <c r="I4" s="8" t="s">
        <v>15</v>
      </c>
      <c r="J4" s="6" t="s">
        <v>16</v>
      </c>
    </row>
    <row r="5" s="1" customFormat="1" ht="65.1" spans="1:10">
      <c r="A5" s="6">
        <v>4</v>
      </c>
      <c r="B5" s="7" t="s">
        <v>25</v>
      </c>
      <c r="C5" s="7" t="s">
        <v>11</v>
      </c>
      <c r="D5" s="7">
        <v>513.95</v>
      </c>
      <c r="E5" s="7" t="str">
        <f>_xlfn.DISPIMG("ID_332639567059409688EDDC3F063EC4D8",1)</f>
        <v>=DISPIMG("ID_332639567059409688EDDC3F063EC4D8",1)</v>
      </c>
      <c r="F5" s="8" t="s">
        <v>26</v>
      </c>
      <c r="G5" s="8" t="s">
        <v>27</v>
      </c>
      <c r="H5" s="8" t="s">
        <v>15</v>
      </c>
      <c r="I5" s="8" t="s">
        <v>28</v>
      </c>
      <c r="J5" s="6" t="s">
        <v>16</v>
      </c>
    </row>
    <row r="6" s="1" customFormat="1" ht="67.75" spans="1:10">
      <c r="A6" s="6">
        <v>5</v>
      </c>
      <c r="B6" s="7" t="s">
        <v>29</v>
      </c>
      <c r="C6" s="7" t="s">
        <v>11</v>
      </c>
      <c r="D6" s="7">
        <v>365.4</v>
      </c>
      <c r="E6" s="7" t="str">
        <f>_xlfn.DISPIMG("ID_54DA8CF8733241CDB77E5AEA7E62324D",1)</f>
        <v>=DISPIMG("ID_54DA8CF8733241CDB77E5AEA7E62324D",1)</v>
      </c>
      <c r="F6" s="8" t="s">
        <v>30</v>
      </c>
      <c r="G6" s="8" t="s">
        <v>31</v>
      </c>
      <c r="H6" s="8" t="s">
        <v>15</v>
      </c>
      <c r="I6" s="8" t="s">
        <v>20</v>
      </c>
      <c r="J6" s="6" t="s">
        <v>16</v>
      </c>
    </row>
    <row r="7" s="1" customFormat="1" ht="135" spans="1:10">
      <c r="A7" s="6">
        <v>6</v>
      </c>
      <c r="B7" s="7" t="s">
        <v>32</v>
      </c>
      <c r="C7" s="7" t="s">
        <v>11</v>
      </c>
      <c r="D7" s="7">
        <v>116</v>
      </c>
      <c r="E7" s="7" t="str">
        <f>_xlfn.DISPIMG("ID_ACB347EF8D5541D79477ABE8068D3193",1)</f>
        <v>=DISPIMG("ID_ACB347EF8D5541D79477ABE8068D3193",1)</v>
      </c>
      <c r="F7" s="8" t="s">
        <v>33</v>
      </c>
      <c r="G7" s="8" t="s">
        <v>34</v>
      </c>
      <c r="H7" s="8" t="s">
        <v>24</v>
      </c>
      <c r="I7" s="8" t="s">
        <v>35</v>
      </c>
      <c r="J7" s="6" t="s">
        <v>16</v>
      </c>
    </row>
    <row r="8" s="1" customFormat="1" ht="54" spans="1:10">
      <c r="A8" s="6">
        <v>8</v>
      </c>
      <c r="B8" s="7" t="s">
        <v>36</v>
      </c>
      <c r="C8" s="7" t="s">
        <v>11</v>
      </c>
      <c r="D8" s="7">
        <v>4945.85</v>
      </c>
      <c r="E8" s="7" t="str">
        <f>_xlfn.DISPIMG("ID_F77B7C76DAF04426A58070951657744C",1)</f>
        <v>=DISPIMG("ID_F77B7C76DAF04426A58070951657744C",1)</v>
      </c>
      <c r="F8" s="8" t="s">
        <v>37</v>
      </c>
      <c r="G8" s="8" t="s">
        <v>38</v>
      </c>
      <c r="H8" s="8" t="s">
        <v>39</v>
      </c>
      <c r="I8" s="8" t="s">
        <v>40</v>
      </c>
      <c r="J8" s="6" t="s">
        <v>16</v>
      </c>
    </row>
    <row r="9" s="1" customFormat="1" ht="79.55" spans="1:10">
      <c r="A9" s="6">
        <v>9</v>
      </c>
      <c r="B9" s="7" t="s">
        <v>41</v>
      </c>
      <c r="C9" s="7" t="s">
        <v>11</v>
      </c>
      <c r="D9" s="7">
        <v>397.25</v>
      </c>
      <c r="E9" s="7" t="str">
        <f>_xlfn.DISPIMG("ID_9E476AA277694E3DB7491B08706366EC",1)</f>
        <v>=DISPIMG("ID_9E476AA277694E3DB7491B08706366EC",1)</v>
      </c>
      <c r="F9" s="8" t="s">
        <v>42</v>
      </c>
      <c r="G9" s="8" t="s">
        <v>43</v>
      </c>
      <c r="H9" s="8" t="s">
        <v>24</v>
      </c>
      <c r="I9" s="8" t="s">
        <v>35</v>
      </c>
      <c r="J9" s="6" t="s">
        <v>16</v>
      </c>
    </row>
    <row r="10" s="1" customFormat="1" ht="54" spans="1:10">
      <c r="A10" s="6">
        <v>10</v>
      </c>
      <c r="B10" s="7" t="s">
        <v>44</v>
      </c>
      <c r="C10" s="7" t="s">
        <v>11</v>
      </c>
      <c r="D10" s="7">
        <v>1048.55</v>
      </c>
      <c r="E10" s="7" t="str">
        <f>_xlfn.DISPIMG("ID_474D7B60E1624DFB8C39DB827ED35CD0",1)</f>
        <v>=DISPIMG("ID_474D7B60E1624DFB8C39DB827ED35CD0",1)</v>
      </c>
      <c r="F10" s="8" t="s">
        <v>45</v>
      </c>
      <c r="G10" s="8" t="s">
        <v>46</v>
      </c>
      <c r="H10" s="8" t="s">
        <v>47</v>
      </c>
      <c r="I10" s="8" t="s">
        <v>15</v>
      </c>
      <c r="J10" s="6" t="s">
        <v>16</v>
      </c>
    </row>
    <row r="11" s="1" customFormat="1" ht="73.75" spans="1:10">
      <c r="A11" s="6">
        <v>11</v>
      </c>
      <c r="B11" s="7" t="s">
        <v>48</v>
      </c>
      <c r="C11" s="7" t="s">
        <v>11</v>
      </c>
      <c r="D11" s="7">
        <v>196.45</v>
      </c>
      <c r="E11" s="7" t="str">
        <f>_xlfn.DISPIMG("ID_1D9AF1B36A84462C932C4B93992C39BC",1)</f>
        <v>=DISPIMG("ID_1D9AF1B36A84462C932C4B93992C39BC",1)</v>
      </c>
      <c r="F11" s="8" t="s">
        <v>49</v>
      </c>
      <c r="G11" s="8" t="s">
        <v>50</v>
      </c>
      <c r="H11" s="8" t="s">
        <v>51</v>
      </c>
      <c r="I11" s="8" t="s">
        <v>15</v>
      </c>
      <c r="J11" s="6" t="s">
        <v>16</v>
      </c>
    </row>
    <row r="12" s="1" customFormat="1" ht="65.05" spans="1:10">
      <c r="A12" s="6">
        <v>12</v>
      </c>
      <c r="B12" s="7" t="s">
        <v>52</v>
      </c>
      <c r="C12" s="7" t="s">
        <v>11</v>
      </c>
      <c r="D12" s="7">
        <v>1574.85</v>
      </c>
      <c r="E12" s="7" t="str">
        <f>_xlfn.DISPIMG("ID_CC9954CD5F214FEEA6BCDB55CAFF0625",1)</f>
        <v>=DISPIMG("ID_CC9954CD5F214FEEA6BCDB55CAFF0625",1)</v>
      </c>
      <c r="F12" s="8" t="s">
        <v>53</v>
      </c>
      <c r="G12" s="8" t="s">
        <v>54</v>
      </c>
      <c r="H12" s="8" t="s">
        <v>55</v>
      </c>
      <c r="I12" s="8" t="s">
        <v>15</v>
      </c>
      <c r="J12" s="6" t="s">
        <v>16</v>
      </c>
    </row>
    <row r="13" s="1" customFormat="1" ht="54" spans="1:10">
      <c r="A13" s="6">
        <v>13</v>
      </c>
      <c r="B13" s="7" t="s">
        <v>56</v>
      </c>
      <c r="C13" s="7" t="s">
        <v>11</v>
      </c>
      <c r="D13" s="7">
        <v>6599.6</v>
      </c>
      <c r="E13" s="7" t="str">
        <f>_xlfn.DISPIMG("ID_8C00675B2815443AB0AD63C309EFA2C2",1)</f>
        <v>=DISPIMG("ID_8C00675B2815443AB0AD63C309EFA2C2",1)</v>
      </c>
      <c r="F13" s="8" t="s">
        <v>57</v>
      </c>
      <c r="G13" s="8" t="s">
        <v>58</v>
      </c>
      <c r="H13" s="8" t="s">
        <v>59</v>
      </c>
      <c r="I13" s="8" t="s">
        <v>60</v>
      </c>
      <c r="J13" s="6" t="s">
        <v>16</v>
      </c>
    </row>
    <row r="14" s="1" customFormat="1" ht="71.9" spans="1:10">
      <c r="A14" s="6">
        <v>14</v>
      </c>
      <c r="B14" s="7" t="s">
        <v>61</v>
      </c>
      <c r="C14" s="7" t="s">
        <v>11</v>
      </c>
      <c r="D14" s="7">
        <v>985.15</v>
      </c>
      <c r="E14" s="7" t="str">
        <f>_xlfn.DISPIMG("ID_2D2983F3EB3D4050B41AD4630BCE260D",1)</f>
        <v>=DISPIMG("ID_2D2983F3EB3D4050B41AD4630BCE260D",1)</v>
      </c>
      <c r="F14" s="8" t="s">
        <v>62</v>
      </c>
      <c r="G14" s="8" t="s">
        <v>63</v>
      </c>
      <c r="H14" s="8" t="s">
        <v>24</v>
      </c>
      <c r="I14" s="8" t="s">
        <v>15</v>
      </c>
      <c r="J14" s="6" t="s">
        <v>16</v>
      </c>
    </row>
    <row r="15" s="1" customFormat="1" ht="56.65" spans="1:10">
      <c r="A15" s="6">
        <v>15</v>
      </c>
      <c r="B15" s="7" t="s">
        <v>64</v>
      </c>
      <c r="C15" s="7" t="s">
        <v>11</v>
      </c>
      <c r="D15" s="7">
        <v>3072.9</v>
      </c>
      <c r="E15" s="7" t="str">
        <f>_xlfn.DISPIMG("ID_F06118E5C0CF4CC8A39ECD85AEEA32C9",1)</f>
        <v>=DISPIMG("ID_F06118E5C0CF4CC8A39ECD85AEEA32C9",1)</v>
      </c>
      <c r="F15" s="8" t="s">
        <v>65</v>
      </c>
      <c r="G15" s="8" t="s">
        <v>66</v>
      </c>
      <c r="H15" s="8" t="s">
        <v>67</v>
      </c>
      <c r="I15" s="8" t="s">
        <v>40</v>
      </c>
      <c r="J15" s="6" t="s">
        <v>16</v>
      </c>
    </row>
    <row r="16" s="1" customFormat="1" ht="54" spans="1:10">
      <c r="A16" s="6">
        <v>16</v>
      </c>
      <c r="B16" s="7" t="s">
        <v>68</v>
      </c>
      <c r="C16" s="7" t="s">
        <v>11</v>
      </c>
      <c r="D16" s="7">
        <v>11124.8</v>
      </c>
      <c r="E16" s="7" t="str">
        <f>_xlfn.DISPIMG("ID_F413E51DE5D24EF2934EE0A218B031E0",1)</f>
        <v>=DISPIMG("ID_F413E51DE5D24EF2934EE0A218B031E0",1)</v>
      </c>
      <c r="F16" s="8" t="s">
        <v>69</v>
      </c>
      <c r="G16" s="8" t="s">
        <v>70</v>
      </c>
      <c r="H16" s="8" t="s">
        <v>67</v>
      </c>
      <c r="I16" s="8" t="s">
        <v>35</v>
      </c>
      <c r="J16" s="6" t="s">
        <v>16</v>
      </c>
    </row>
    <row r="17" s="1" customFormat="1" ht="54" spans="1:10">
      <c r="A17" s="6">
        <v>17</v>
      </c>
      <c r="B17" s="7" t="s">
        <v>71</v>
      </c>
      <c r="C17" s="7" t="s">
        <v>11</v>
      </c>
      <c r="D17" s="7">
        <v>2796.45</v>
      </c>
      <c r="E17" s="7" t="str">
        <f>_xlfn.DISPIMG("ID_AF7A2E4F25F24CCDA2E27488DD3D562E",1)</f>
        <v>=DISPIMG("ID_AF7A2E4F25F24CCDA2E27488DD3D562E",1)</v>
      </c>
      <c r="F17" s="8" t="s">
        <v>72</v>
      </c>
      <c r="G17" s="8" t="s">
        <v>73</v>
      </c>
      <c r="H17" s="8" t="s">
        <v>74</v>
      </c>
      <c r="I17" s="8" t="s">
        <v>15</v>
      </c>
      <c r="J17" s="6" t="s">
        <v>16</v>
      </c>
    </row>
    <row r="18" s="1" customFormat="1" ht="67.5" spans="1:10">
      <c r="A18" s="6">
        <v>18</v>
      </c>
      <c r="B18" s="7" t="s">
        <v>75</v>
      </c>
      <c r="C18" s="7" t="s">
        <v>11</v>
      </c>
      <c r="D18" s="7">
        <v>2796.45</v>
      </c>
      <c r="E18" s="7" t="str">
        <f>_xlfn.DISPIMG("ID_B9EDCC92155C4DD1B3D5987FC4822368",1)</f>
        <v>=DISPIMG("ID_B9EDCC92155C4DD1B3D5987FC4822368",1)</v>
      </c>
      <c r="F18" s="8" t="s">
        <v>76</v>
      </c>
      <c r="G18" s="8" t="s">
        <v>77</v>
      </c>
      <c r="H18" s="8" t="s">
        <v>74</v>
      </c>
      <c r="I18" s="8" t="s">
        <v>15</v>
      </c>
      <c r="J18" s="6" t="s">
        <v>16</v>
      </c>
    </row>
    <row r="19" s="1" customFormat="1" ht="54" spans="1:10">
      <c r="A19" s="6">
        <v>19</v>
      </c>
      <c r="B19" s="7" t="s">
        <v>78</v>
      </c>
      <c r="C19" s="7" t="s">
        <v>11</v>
      </c>
      <c r="D19" s="7">
        <v>33670.3</v>
      </c>
      <c r="E19" s="7" t="str">
        <f>_xlfn.DISPIMG("ID_777D9327836E4E5CBABCE40A60AA4BF1",1)</f>
        <v>=DISPIMG("ID_777D9327836E4E5CBABCE40A60AA4BF1",1)</v>
      </c>
      <c r="F19" s="8" t="s">
        <v>79</v>
      </c>
      <c r="G19" s="8" t="s">
        <v>80</v>
      </c>
      <c r="H19" s="8" t="s">
        <v>81</v>
      </c>
      <c r="I19" s="8" t="s">
        <v>40</v>
      </c>
      <c r="J19" s="6" t="s">
        <v>16</v>
      </c>
    </row>
    <row r="20" s="1" customFormat="1" ht="75" spans="1:10">
      <c r="A20" s="6">
        <v>20</v>
      </c>
      <c r="B20" s="7" t="s">
        <v>82</v>
      </c>
      <c r="C20" s="7" t="s">
        <v>11</v>
      </c>
      <c r="D20" s="7">
        <v>15145</v>
      </c>
      <c r="E20" s="7" t="str">
        <f>_xlfn.DISPIMG("ID_82C5D59471844136A508D602BDBF2F98",1)</f>
        <v>=DISPIMG("ID_82C5D59471844136A508D602BDBF2F98",1)</v>
      </c>
      <c r="F20" s="8" t="s">
        <v>83</v>
      </c>
      <c r="G20" s="8" t="s">
        <v>84</v>
      </c>
      <c r="H20" s="8" t="s">
        <v>85</v>
      </c>
      <c r="I20" s="8" t="s">
        <v>15</v>
      </c>
      <c r="J20" s="6" t="s">
        <v>16</v>
      </c>
    </row>
    <row r="21" s="1" customFormat="1" ht="54" spans="1:10">
      <c r="A21" s="6">
        <v>21</v>
      </c>
      <c r="B21" s="7" t="s">
        <v>86</v>
      </c>
      <c r="C21" s="7" t="s">
        <v>11</v>
      </c>
      <c r="D21" s="7">
        <v>163.5</v>
      </c>
      <c r="E21" s="7" t="str">
        <f>_xlfn.DISPIMG("ID_3E8DE3079EF346688E44608CFF89458B",1)</f>
        <v>=DISPIMG("ID_3E8DE3079EF346688E44608CFF89458B",1)</v>
      </c>
      <c r="F21" s="8" t="s">
        <v>87</v>
      </c>
      <c r="G21" s="8" t="s">
        <v>88</v>
      </c>
      <c r="H21" s="8" t="s">
        <v>24</v>
      </c>
      <c r="I21" s="8" t="s">
        <v>15</v>
      </c>
      <c r="J21" s="6" t="s">
        <v>16</v>
      </c>
    </row>
    <row r="22" s="1" customFormat="1" ht="54" spans="1:10">
      <c r="A22" s="6">
        <v>22</v>
      </c>
      <c r="B22" s="7" t="s">
        <v>89</v>
      </c>
      <c r="C22" s="7" t="s">
        <v>11</v>
      </c>
      <c r="D22" s="7">
        <v>136.35</v>
      </c>
      <c r="E22" s="7" t="str">
        <f>_xlfn.DISPIMG("ID_B6760F965BCE42D1B2E6F5B662BC7722",1)</f>
        <v>=DISPIMG("ID_B6760F965BCE42D1B2E6F5B662BC7722",1)</v>
      </c>
      <c r="F22" s="8" t="s">
        <v>90</v>
      </c>
      <c r="G22" s="8" t="s">
        <v>91</v>
      </c>
      <c r="H22" s="8" t="s">
        <v>24</v>
      </c>
      <c r="I22" s="8" t="s">
        <v>15</v>
      </c>
      <c r="J22" s="6" t="s">
        <v>16</v>
      </c>
    </row>
    <row r="23" s="1" customFormat="1" ht="67.5" spans="1:10">
      <c r="A23" s="6">
        <v>23</v>
      </c>
      <c r="B23" s="7" t="s">
        <v>92</v>
      </c>
      <c r="C23" s="7" t="s">
        <v>11</v>
      </c>
      <c r="D23" s="7">
        <v>10.1</v>
      </c>
      <c r="E23" s="7" t="str">
        <f>_xlfn.DISPIMG("ID_81157901AB644A3E9069690B8BD57092",1)</f>
        <v>=DISPIMG("ID_81157901AB644A3E9069690B8BD57092",1)</v>
      </c>
      <c r="F23" s="8" t="s">
        <v>93</v>
      </c>
      <c r="G23" s="8" t="s">
        <v>94</v>
      </c>
      <c r="H23" s="8" t="s">
        <v>24</v>
      </c>
      <c r="I23" s="8" t="s">
        <v>15</v>
      </c>
      <c r="J23" s="6" t="s">
        <v>95</v>
      </c>
    </row>
    <row r="24" s="1" customFormat="1" ht="75" spans="1:10">
      <c r="A24" s="6">
        <v>24</v>
      </c>
      <c r="B24" s="7" t="s">
        <v>96</v>
      </c>
      <c r="C24" s="7" t="s">
        <v>11</v>
      </c>
      <c r="D24" s="7">
        <v>1</v>
      </c>
      <c r="E24" s="7" t="str">
        <f>_xlfn.DISPIMG("ID_9CCBE73E988046928ECB9BB734BD716D",1)</f>
        <v>=DISPIMG("ID_9CCBE73E988046928ECB9BB734BD716D",1)</v>
      </c>
      <c r="F24" s="8" t="s">
        <v>97</v>
      </c>
      <c r="G24" s="8" t="s">
        <v>98</v>
      </c>
      <c r="H24" s="8" t="s">
        <v>24</v>
      </c>
      <c r="I24" s="8" t="s">
        <v>15</v>
      </c>
      <c r="J24" s="6" t="s">
        <v>95</v>
      </c>
    </row>
    <row r="25" s="1" customFormat="1" ht="94.5" spans="1:10">
      <c r="A25" s="6">
        <v>25</v>
      </c>
      <c r="B25" s="7" t="s">
        <v>99</v>
      </c>
      <c r="C25" s="7" t="s">
        <v>11</v>
      </c>
      <c r="D25" s="7">
        <v>5</v>
      </c>
      <c r="E25" s="7" t="str">
        <f>_xlfn.DISPIMG("ID_F3B53F4A45CA4D1CB07D25C6DBEB16EF",1)</f>
        <v>=DISPIMG("ID_F3B53F4A45CA4D1CB07D25C6DBEB16EF",1)</v>
      </c>
      <c r="F25" s="8" t="s">
        <v>100</v>
      </c>
      <c r="G25" s="8"/>
      <c r="H25" s="8" t="s">
        <v>15</v>
      </c>
      <c r="I25" s="8" t="s">
        <v>15</v>
      </c>
      <c r="J25" s="6" t="s">
        <v>95</v>
      </c>
    </row>
    <row r="26" s="1" customFormat="1" ht="81" spans="1:10">
      <c r="A26" s="6">
        <v>26</v>
      </c>
      <c r="B26" s="7" t="s">
        <v>101</v>
      </c>
      <c r="C26" s="7" t="s">
        <v>11</v>
      </c>
      <c r="D26" s="7">
        <v>5</v>
      </c>
      <c r="E26" s="7" t="str">
        <f>_xlfn.DISPIMG("ID_89601F383E0140F8861F555BCE80FE32",1)</f>
        <v>=DISPIMG("ID_89601F383E0140F8861F555BCE80FE32",1)</v>
      </c>
      <c r="F26" s="8" t="s">
        <v>102</v>
      </c>
      <c r="G26" s="8"/>
      <c r="H26" s="8" t="s">
        <v>15</v>
      </c>
      <c r="I26" s="8" t="s">
        <v>15</v>
      </c>
      <c r="J26" s="6" t="s">
        <v>95</v>
      </c>
    </row>
    <row r="27" s="1" customFormat="1" ht="66.65" spans="1:10">
      <c r="A27" s="6">
        <v>27</v>
      </c>
      <c r="B27" s="7" t="s">
        <v>103</v>
      </c>
      <c r="C27" s="7" t="s">
        <v>11</v>
      </c>
      <c r="D27" s="7">
        <v>1</v>
      </c>
      <c r="E27" s="7" t="str">
        <f>_xlfn.DISPIMG("ID_06C96776600642A7931ABBD278D9DAB4",1)</f>
        <v>=DISPIMG("ID_06C96776600642A7931ABBD278D9DAB4",1)</v>
      </c>
      <c r="F27" s="8" t="s">
        <v>104</v>
      </c>
      <c r="G27" s="8" t="s">
        <v>105</v>
      </c>
      <c r="H27" s="8" t="s">
        <v>24</v>
      </c>
      <c r="I27" s="8" t="s">
        <v>15</v>
      </c>
      <c r="J27" s="6" t="s">
        <v>106</v>
      </c>
    </row>
    <row r="28" s="1" customFormat="1" ht="66.45" spans="1:10">
      <c r="A28" s="6">
        <v>28</v>
      </c>
      <c r="B28" s="7" t="s">
        <v>107</v>
      </c>
      <c r="C28" s="7" t="s">
        <v>11</v>
      </c>
      <c r="D28" s="7">
        <v>1</v>
      </c>
      <c r="E28" s="7" t="str">
        <f>_xlfn.DISPIMG("ID_3F1E2A1844A64CE186C0C76B66CE3B8B",1)</f>
        <v>=DISPIMG("ID_3F1E2A1844A64CE186C0C76B66CE3B8B",1)</v>
      </c>
      <c r="F28" s="8" t="s">
        <v>108</v>
      </c>
      <c r="G28" s="8" t="s">
        <v>109</v>
      </c>
      <c r="H28" s="8" t="s">
        <v>24</v>
      </c>
      <c r="I28" s="8" t="s">
        <v>15</v>
      </c>
      <c r="J28" s="6" t="s">
        <v>106</v>
      </c>
    </row>
    <row r="29" s="1" customFormat="1" ht="54" spans="1:10">
      <c r="A29" s="6">
        <v>29</v>
      </c>
      <c r="B29" s="7" t="s">
        <v>110</v>
      </c>
      <c r="C29" s="7" t="s">
        <v>11</v>
      </c>
      <c r="D29" s="7">
        <v>1</v>
      </c>
      <c r="E29" s="7" t="str">
        <f>_xlfn.DISPIMG("ID_F8782BE89F144CEAB83082BC4C353848",1)</f>
        <v>=DISPIMG("ID_F8782BE89F144CEAB83082BC4C353848",1)</v>
      </c>
      <c r="F29" s="8" t="s">
        <v>111</v>
      </c>
      <c r="G29" s="8" t="s">
        <v>112</v>
      </c>
      <c r="H29" s="8" t="s">
        <v>24</v>
      </c>
      <c r="I29" s="8" t="s">
        <v>15</v>
      </c>
      <c r="J29" s="6" t="s">
        <v>106</v>
      </c>
    </row>
    <row r="30" s="1" customFormat="1" ht="67.5" spans="1:10">
      <c r="A30" s="6">
        <v>30</v>
      </c>
      <c r="B30" s="7" t="s">
        <v>113</v>
      </c>
      <c r="C30" s="7" t="s">
        <v>11</v>
      </c>
      <c r="D30" s="7">
        <v>1</v>
      </c>
      <c r="E30" s="7" t="str">
        <f>_xlfn.DISPIMG("ID_9606B5B5814C49208D5570F296B9758A",1)</f>
        <v>=DISPIMG("ID_9606B5B5814C49208D5570F296B9758A",1)</v>
      </c>
      <c r="F30" s="8" t="s">
        <v>114</v>
      </c>
      <c r="G30" s="8" t="s">
        <v>115</v>
      </c>
      <c r="H30" s="8" t="s">
        <v>24</v>
      </c>
      <c r="I30" s="8" t="s">
        <v>15</v>
      </c>
      <c r="J30" s="6" t="s">
        <v>106</v>
      </c>
    </row>
    <row r="31" s="1" customFormat="1" ht="59.85" spans="1:10">
      <c r="A31" s="6">
        <v>31</v>
      </c>
      <c r="B31" s="7" t="s">
        <v>116</v>
      </c>
      <c r="C31" s="7" t="s">
        <v>11</v>
      </c>
      <c r="D31" s="7">
        <v>76.95</v>
      </c>
      <c r="E31" s="7" t="str">
        <f>_xlfn.DISPIMG("ID_171DE6BD51554CBC97601AD30F4DA502",1)</f>
        <v>=DISPIMG("ID_171DE6BD51554CBC97601AD30F4DA502",1)</v>
      </c>
      <c r="F31" s="8" t="s">
        <v>117</v>
      </c>
      <c r="G31" s="8" t="s">
        <v>118</v>
      </c>
      <c r="H31" s="8" t="s">
        <v>24</v>
      </c>
      <c r="I31" s="8" t="s">
        <v>15</v>
      </c>
      <c r="J31" s="6" t="s">
        <v>106</v>
      </c>
    </row>
    <row r="32" s="1" customFormat="1" ht="67.5" spans="1:10">
      <c r="A32" s="6">
        <v>32</v>
      </c>
      <c r="B32" s="7" t="s">
        <v>119</v>
      </c>
      <c r="C32" s="7" t="s">
        <v>11</v>
      </c>
      <c r="D32" s="7">
        <v>10.4</v>
      </c>
      <c r="E32" s="7" t="str">
        <f>_xlfn.DISPIMG("ID_D1D50A0457A24057A0882077D79D87E6",1)</f>
        <v>=DISPIMG("ID_D1D50A0457A24057A0882077D79D87E6",1)</v>
      </c>
      <c r="F32" s="8" t="s">
        <v>120</v>
      </c>
      <c r="G32" s="8" t="s">
        <v>121</v>
      </c>
      <c r="H32" s="8" t="s">
        <v>24</v>
      </c>
      <c r="I32" s="8" t="s">
        <v>15</v>
      </c>
      <c r="J32" s="6" t="s">
        <v>106</v>
      </c>
    </row>
    <row r="33" s="1" customFormat="1" ht="67.85" spans="1:10">
      <c r="A33" s="6">
        <v>33</v>
      </c>
      <c r="B33" s="7" t="s">
        <v>122</v>
      </c>
      <c r="C33" s="7" t="s">
        <v>11</v>
      </c>
      <c r="D33" s="7">
        <v>5</v>
      </c>
      <c r="E33" s="7" t="str">
        <f>_xlfn.DISPIMG("ID_B390CAD47E7149E280B28F16285265C7",1)</f>
        <v>=DISPIMG("ID_B390CAD47E7149E280B28F16285265C7",1)</v>
      </c>
      <c r="F33" s="8" t="s">
        <v>123</v>
      </c>
      <c r="G33" s="8" t="s">
        <v>124</v>
      </c>
      <c r="H33" s="8" t="s">
        <v>15</v>
      </c>
      <c r="I33" s="8" t="s">
        <v>125</v>
      </c>
      <c r="J33" s="6" t="s">
        <v>106</v>
      </c>
    </row>
    <row r="34" s="1" customFormat="1" ht="74.8" spans="1:10">
      <c r="A34" s="6">
        <v>34</v>
      </c>
      <c r="B34" s="7" t="s">
        <v>126</v>
      </c>
      <c r="C34" s="7" t="s">
        <v>11</v>
      </c>
      <c r="D34" s="7">
        <v>1</v>
      </c>
      <c r="E34" s="7" t="str">
        <f>_xlfn.DISPIMG("ID_9AEC09FB57434DD28852B5A4D5E0A9FE",1)</f>
        <v>=DISPIMG("ID_9AEC09FB57434DD28852B5A4D5E0A9FE",1)</v>
      </c>
      <c r="F34" s="8" t="s">
        <v>127</v>
      </c>
      <c r="G34" s="8" t="s">
        <v>128</v>
      </c>
      <c r="H34" s="8" t="s">
        <v>24</v>
      </c>
      <c r="I34" s="8" t="s">
        <v>15</v>
      </c>
      <c r="J34" s="6" t="s">
        <v>106</v>
      </c>
    </row>
    <row r="35" s="1" customFormat="1" ht="81" spans="1:10">
      <c r="A35" s="6">
        <v>35</v>
      </c>
      <c r="B35" s="7" t="s">
        <v>129</v>
      </c>
      <c r="C35" s="7" t="s">
        <v>11</v>
      </c>
      <c r="D35" s="7">
        <v>5</v>
      </c>
      <c r="E35" s="7" t="str">
        <f>_xlfn.DISPIMG("ID_CC14D8D9030C4018A43BDA3AE72DEBB1",1)</f>
        <v>=DISPIMG("ID_CC14D8D9030C4018A43BDA3AE72DEBB1",1)</v>
      </c>
      <c r="F35" s="8" t="s">
        <v>130</v>
      </c>
      <c r="G35" s="8" t="s">
        <v>131</v>
      </c>
      <c r="H35" s="8" t="s">
        <v>15</v>
      </c>
      <c r="I35" s="8" t="s">
        <v>15</v>
      </c>
      <c r="J35" s="6" t="s">
        <v>106</v>
      </c>
    </row>
    <row r="36" s="1" customFormat="1" ht="77.75" spans="1:10">
      <c r="A36" s="6">
        <v>36</v>
      </c>
      <c r="B36" s="7" t="s">
        <v>132</v>
      </c>
      <c r="C36" s="7" t="s">
        <v>11</v>
      </c>
      <c r="D36" s="7">
        <v>1</v>
      </c>
      <c r="E36" s="7" t="str">
        <f>_xlfn.DISPIMG("ID_B67E634B95C643C8B2162475EA87BA51",1)</f>
        <v>=DISPIMG("ID_B67E634B95C643C8B2162475EA87BA51",1)</v>
      </c>
      <c r="F36" s="8" t="s">
        <v>133</v>
      </c>
      <c r="G36" s="8" t="s">
        <v>134</v>
      </c>
      <c r="H36" s="8" t="s">
        <v>24</v>
      </c>
      <c r="I36" s="8" t="s">
        <v>15</v>
      </c>
      <c r="J36" s="6" t="s">
        <v>106</v>
      </c>
    </row>
  </sheetData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沈奇</dc:creator>
  <cp:lastModifiedBy>沈奇</cp:lastModifiedBy>
  <dcterms:created xsi:type="dcterms:W3CDTF">2026-05-02T07:56:00Z</dcterms:created>
  <dcterms:modified xsi:type="dcterms:W3CDTF">2026-05-08T07:36:37Z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9060B9FCDE364FB4B70C56D0ABDB8AC6_11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