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汇总 " sheetId="1" r:id="rId1"/>
  </sheets>
  <definedNames>
    <definedName name="_xlnm._FilterDatabase" localSheetId="0" hidden="1">'汇总 '!$B$3:$F$45</definedName>
    <definedName name="_xlnm.Print_Titles" localSheetId="0">'汇总 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6ED69FC3ABD144968EB30D0E6B18287C"/>
        <xdr:cNvPicPr>
          <a:picLocks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6115050" y="1803400"/>
          <a:ext cx="1080135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5" name="ID_E456CBE5DA3B4F4B971BB802458ABC6E"/>
        <xdr:cNvPicPr>
          <a:picLocks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5956300" y="4022090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6" name="ID_1643ED090025480BB542F6CB0415A610"/>
        <xdr:cNvPicPr>
          <a:picLocks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5911215" y="6339205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7" name="ID_1F274A4271D347BC93354CAFAF4EAB67"/>
        <xdr:cNvPicPr>
          <a:picLocks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5967095" y="8693150"/>
          <a:ext cx="108077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8" name="ID_F1B3217B5F484C0BB4B8D670F9F98AAC"/>
        <xdr:cNvPicPr>
          <a:picLocks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6079490" y="10882630"/>
          <a:ext cx="1080770" cy="10807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1" name="ID_682CED961F52424DBE821692A62D784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878195" y="12865100"/>
          <a:ext cx="1381125" cy="10648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727B955CDA86453680FC9FE9C5AF200F"/>
        <xdr:cNvPicPr>
          <a:picLocks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6124575" y="14208125"/>
          <a:ext cx="1080135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" name="ID_F1706357B0D04F80AB8D9DFC337ACEE2"/>
        <xdr:cNvPicPr>
          <a:picLocks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6067425" y="15525750"/>
          <a:ext cx="1080135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1" name="ID_2044ACFC5FB745479B4A345DCC802A7E"/>
        <xdr:cNvPicPr>
          <a:picLocks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6101715" y="16709390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2" name="ID_1A85F5ED419241C9B2BD47E7346143D8"/>
        <xdr:cNvPicPr>
          <a:picLocks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5877560" y="18023840"/>
          <a:ext cx="108077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3" name="ID_975A1DD00A71405291F1292BA027DE58"/>
        <xdr:cNvPicPr>
          <a:picLocks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5900420" y="19293205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2" name="ID_9927E534FDB64310BC15168FA0CF037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056630" y="20528915"/>
          <a:ext cx="1219835" cy="11925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ABB2785E7ED54988B80898E0D3742CC8"/>
        <xdr:cNvPicPr>
          <a:picLocks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5978525" y="21798915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3" name="ID_B5D8F7154053483CBF0E14D569A984E5" descr="新鲜桂圆的功效与作用介绍_中华康网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866130" y="23192740"/>
          <a:ext cx="1350010" cy="10350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" name="ID_AD5F7E0680DB4110B01E724AAA18915E"/>
        <xdr:cNvPicPr>
          <a:picLocks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6072505" y="24337645"/>
          <a:ext cx="1080135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6" name="ID_DDA9CCD4B91E4052BB248849A9A57FC3"/>
        <xdr:cNvPicPr/>
      </xdr:nvPicPr>
      <xdr:blipFill>
        <a:blip r:embed="rId16"/>
        <a:stretch>
          <a:fillRect/>
        </a:stretch>
      </xdr:blipFill>
      <xdr:spPr>
        <a:xfrm>
          <a:off x="6042025" y="25607010"/>
          <a:ext cx="1080135" cy="1080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E27CDFFA40984C09A1D814DFA9B6FD8F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989320" y="26835735"/>
          <a:ext cx="983615" cy="937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BFD57AB4AC064C69AED853139C9E162D"/>
        <xdr:cNvPicPr/>
      </xdr:nvPicPr>
      <xdr:blipFill>
        <a:blip r:embed="rId18"/>
        <a:stretch>
          <a:fillRect/>
        </a:stretch>
      </xdr:blipFill>
      <xdr:spPr>
        <a:xfrm>
          <a:off x="6034405" y="28138755"/>
          <a:ext cx="1080770" cy="10795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8" name="ID_F64FBEDBFA0349FD8EA6B88AEB321795"/>
        <xdr:cNvPicPr>
          <a:picLocks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5877560" y="29419550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9" name="ID_83DBBCA20D354ABEBCFCB10F4A37E6FD"/>
        <xdr:cNvPicPr>
          <a:picLocks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5922645" y="30655895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1" name="ID_CB9598083D654EC8B106D7586A0247C2"/>
        <xdr:cNvPicPr>
          <a:picLocks noChangeArrowheads="1"/>
        </xdr:cNvPicPr>
      </xdr:nvPicPr>
      <xdr:blipFill>
        <a:blip r:embed="rId21"/>
        <a:srcRect/>
        <a:stretch>
          <a:fillRect/>
        </a:stretch>
      </xdr:blipFill>
      <xdr:spPr>
        <a:xfrm>
          <a:off x="6101715" y="31970345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0" name="ID_B2B088DC65384E8A889F3CB326BACBD1"/>
        <xdr:cNvPicPr/>
      </xdr:nvPicPr>
      <xdr:blipFill>
        <a:blip r:embed="rId22"/>
        <a:stretch>
          <a:fillRect/>
        </a:stretch>
      </xdr:blipFill>
      <xdr:spPr>
        <a:xfrm>
          <a:off x="6023610" y="33308290"/>
          <a:ext cx="1080770" cy="108013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5" name="ID_A8AFAC5DA6884A35AFA837EDD7E76BDF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895975" y="34575750"/>
          <a:ext cx="1268730" cy="949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E71C6EF333E64FD582AAAC0F75152B29"/>
        <xdr:cNvPicPr>
          <a:picLocks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6105525" y="35788600"/>
          <a:ext cx="1080135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3" name="ID_291B03879FD94357BF5A7735DDD8177C"/>
        <xdr:cNvPicPr>
          <a:picLocks noChangeArrowheads="1"/>
        </xdr:cNvPicPr>
      </xdr:nvPicPr>
      <xdr:blipFill>
        <a:blip r:embed="rId25"/>
        <a:srcRect/>
        <a:stretch>
          <a:fillRect/>
        </a:stretch>
      </xdr:blipFill>
      <xdr:spPr>
        <a:xfrm>
          <a:off x="5991225" y="37058600"/>
          <a:ext cx="1080135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4" name="ID_7978BE5422D84F0C898BC9C433611A66"/>
        <xdr:cNvPicPr>
          <a:picLocks noChangeArrowheads="1"/>
        </xdr:cNvPicPr>
      </xdr:nvPicPr>
      <xdr:blipFill>
        <a:blip r:embed="rId26"/>
        <a:srcRect/>
        <a:stretch>
          <a:fillRect/>
        </a:stretch>
      </xdr:blipFill>
      <xdr:spPr>
        <a:xfrm>
          <a:off x="6076950" y="38319075"/>
          <a:ext cx="1080135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6" name="ID_CAA897A1E8024D1980F4E62F81F6C11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888990" y="39557960"/>
          <a:ext cx="1256665" cy="11582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6983A7A171594783BDB1FF29561F9A3C"/>
        <xdr:cNvPicPr/>
      </xdr:nvPicPr>
      <xdr:blipFill>
        <a:blip r:embed="rId28"/>
        <a:stretch>
          <a:fillRect/>
        </a:stretch>
      </xdr:blipFill>
      <xdr:spPr>
        <a:xfrm>
          <a:off x="5978525" y="40860980"/>
          <a:ext cx="1080770" cy="108013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6" name="ID_3B7E151A0112421AB4E6F47783F0C48D" descr="荔枝照片"/>
        <xdr:cNvPicPr/>
      </xdr:nvPicPr>
      <xdr:blipFill>
        <a:blip r:embed="rId29"/>
        <a:stretch>
          <a:fillRect/>
        </a:stretch>
      </xdr:blipFill>
      <xdr:spPr>
        <a:xfrm>
          <a:off x="6011545" y="42063035"/>
          <a:ext cx="1080770" cy="1080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15BAA11162A447149A76AFD2847812B5"/>
        <xdr:cNvPicPr>
          <a:picLocks noChangeArrowheads="1"/>
        </xdr:cNvPicPr>
      </xdr:nvPicPr>
      <xdr:blipFill>
        <a:blip r:embed="rId30"/>
        <a:srcRect/>
        <a:stretch>
          <a:fillRect/>
        </a:stretch>
      </xdr:blipFill>
      <xdr:spPr>
        <a:xfrm>
          <a:off x="5989320" y="43378120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7" name="ID_6599C6A6B4894C26935CC01CE0A5DAF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962650" y="44659550"/>
          <a:ext cx="1167130" cy="1126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7874BC034E6B4D0EB9DCD8157C839ECA"/>
        <xdr:cNvPicPr>
          <a:picLocks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5978525" y="45964475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8" name="ID_FB699A20653244FDA454915E54C3FCF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922645" y="47167165"/>
          <a:ext cx="1195705" cy="1149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2D6F42ED96A2417989AE247F9E14C0C1"/>
        <xdr:cNvPicPr/>
      </xdr:nvPicPr>
      <xdr:blipFill>
        <a:blip r:embed="rId22"/>
        <a:stretch>
          <a:fillRect/>
        </a:stretch>
      </xdr:blipFill>
      <xdr:spPr>
        <a:xfrm>
          <a:off x="5877560" y="48414940"/>
          <a:ext cx="1080770" cy="108013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9" name="ID_9CA829C2A0B2457E97345A485A4AEA4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877560" y="49740185"/>
          <a:ext cx="1320165" cy="10871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CD179B1012DF4BD58AE1AD4B271F3939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023610" y="51088290"/>
          <a:ext cx="1182370" cy="1163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53A6C093437D4EC6927EEDA2A0308F7F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944870" y="52346860"/>
          <a:ext cx="1195070" cy="1140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1A381109CE934EECB4902B504A7C4BE1"/>
        <xdr:cNvPicPr>
          <a:picLocks noChangeArrowheads="1"/>
        </xdr:cNvPicPr>
      </xdr:nvPicPr>
      <xdr:blipFill>
        <a:blip r:embed="rId37"/>
        <a:srcRect/>
        <a:stretch>
          <a:fillRect/>
        </a:stretch>
      </xdr:blipFill>
      <xdr:spPr>
        <a:xfrm>
          <a:off x="6000750" y="53571775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2" name="ID_1844FAD2D5334D25BB921BA8943F5D92"/>
        <xdr:cNvPicPr/>
      </xdr:nvPicPr>
      <xdr:blipFill>
        <a:blip r:embed="rId38"/>
        <a:srcRect/>
        <a:stretch>
          <a:fillRect/>
        </a:stretch>
      </xdr:blipFill>
      <xdr:spPr>
        <a:xfrm>
          <a:off x="5922010" y="54819550"/>
          <a:ext cx="1080770" cy="108013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3" name="ID_BD10E99C76144E31B81BA1DB144CA07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967095" y="56089550"/>
          <a:ext cx="1024890" cy="10172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CF93C514F757480CB216A6BC564CDD5A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854700" y="57337960"/>
          <a:ext cx="1597025" cy="1149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90E44B443E5A4D809A3D1069C89202C5"/>
        <xdr:cNvPicPr>
          <a:picLocks noChangeArrowheads="1"/>
        </xdr:cNvPicPr>
      </xdr:nvPicPr>
      <xdr:blipFill>
        <a:blip r:embed="rId41"/>
        <a:srcRect/>
        <a:stretch>
          <a:fillRect/>
        </a:stretch>
      </xdr:blipFill>
      <xdr:spPr>
        <a:xfrm>
          <a:off x="5888990" y="58597165"/>
          <a:ext cx="1080770" cy="1080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6" name="ID_EC47BC9E01A44227A84C29399E52EE60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877560" y="59890025"/>
          <a:ext cx="1324610" cy="9855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CDC3554F659642C5A8AC89230102395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888990" y="61226065"/>
          <a:ext cx="1325245" cy="9880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7742ED698B224BE4B2B06675F06C08C3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810250" y="62383035"/>
          <a:ext cx="1372870" cy="11379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D50048CD6461467A90737E81A9460D3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810250" y="63743205"/>
          <a:ext cx="1386840" cy="11830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B4B80CBBBE0C42E084F8623B9B3AD8F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788025" y="64979550"/>
          <a:ext cx="1410970" cy="97345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<sst xmlns="http://schemas.openxmlformats.org/spreadsheetml/2006/main" count="149" uniqueCount="100">
  <si>
    <t>2025年第1期时令水果类采购需求</t>
  </si>
  <si>
    <t>第一期水果价格执行时间：2025.07.01-2025.10.31</t>
  </si>
  <si>
    <t>序号</t>
  </si>
  <si>
    <t>水果物料</t>
  </si>
  <si>
    <t>主单位</t>
  </si>
  <si>
    <t>物料规格及标准</t>
  </si>
  <si>
    <t>预计使用量</t>
  </si>
  <si>
    <t>产品图片</t>
  </si>
  <si>
    <t>脐橙</t>
  </si>
  <si>
    <t>公斤</t>
  </si>
  <si>
    <t>单果在200g-230g之间，果径80-90mm。糖度最低值为10。果形端正，呈圆形或椭圆形，形状统一，大小均匀。外皮呈橙红色或橙黄色，色泽均匀，表面光滑，有光泽。果肉为橙黄色，果肉质地硬实。成熟度适中，细腻饱满，有弹性，籽少且小，具有橙子特有的香气。口感清香细腻，酸甜适中，汁水充盈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</si>
  <si>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哈密瓜</t>
  </si>
  <si>
    <t>单果在2200克-3500克之间。糖度最低值为11。果皮颜色呈墨绿色、绿色、浅绿色，果柄呈绿色，果肉呈橙黄色，种子呈黄白色或浅褐色，色泽鲜亮均匀，果形呈圆形或椭圆形，果型端正，形状统一，大小均匀，表面较粗糙，条带网纹均匀整齐清晰，果肉厚实，质地饱满，成熟度7至8成，有弹性，切开无糖心，种子饱满，排列整齐，具有浓郁的瓜果香。口感脆甜，细腻多汁。果柄无干枯，手压无明显软化，无凹陷，无蔫萎，无软烂，无烂籽，无开裂，无黑斑，无伤斑，无锈斑，无冻伤，无异物，无异味，无虫害，无糠芯，无黑心，无阴软，无过熟，无机械损伤，无液体渗出。温度要求：原材料表面温度15℃以下。</t>
  </si>
  <si>
    <t>单果在150g-200g之间。糖度最低值为10。果形端正，呈圆形或椭圆形，形状统一，大小均匀。外皮呈橙红色或橙黄色，色泽均匀，表面光滑，有光泽。果肉为橙黄色，果肉质地硬实。成熟度适中，细腻饱满，有弹性，籽少且小，具有橙子特有的香气。口感清香细腻，酸甜适中，汁水充盈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</si>
  <si>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单果在1500g-2250g之间。糖度最低值为11。果皮颜色呈墨绿色、绿色、浅绿色，果柄呈绿色，果肉呈橙黄色，种子呈黄白色或浅褐色，色泽鲜亮均匀，果形呈圆形或椭圆形，果型端正，形状统一，大小均匀，表面较粗糙，条带网纹均匀整齐清晰，果肉厚实，质地饱满，成熟度7至8成，有弹性，切开无糖心，种子饱满，排列整齐，具有浓郁的瓜果香。口感脆甜，细腻多汁。果柄无干枯，手压无明显软化，无凹陷，无蔫萎，无软烂，无烂籽，无开裂，无黑斑，无伤斑，无锈斑，无冻伤，无异物，无异味，无虫害，无糠芯，无黑心，无阴软，无过熟，无机械损伤，无液体渗出。温度要求：原材料表面温度15℃以下。</t>
  </si>
  <si>
    <t>圣女果(红)</t>
  </si>
  <si>
    <t>单果在22g-35g之间，果径10-15mm。到货要求去蒂，色泽呈红色，色泽均匀，形状呈长椭圆形，果实较细长，部分尾部微尖，形状规则，大小均匀（大小较千禧西红柿更大），表面光滑，有光泽，成熟度8-9成，果肉饱满（果肉较千禧西红柿更硬），表皮较厚（表皮较千禧西红柿更厚），有弹性，气味清香。清脆酸甜，饱满多汁。无裂纹，无破损，无伤病斑，无冻伤，无异物，无异味，无霉变腐败，无软烂，无虫害，无萎蔫，无异常外部水分，无明显污渍或粘结异物，无机械损伤。</t>
  </si>
  <si>
    <t>秘鲁桔</t>
  </si>
  <si>
    <t>单果在80g-120g之间，果径65-75mm,外观要求果皮颜色：呈橙黄色或橙红色，色泽鲜亮均匀，无明显青斑或杂色。果形：呈扁圆形或球形，果型端正，形状统一，大小均匀。果面：光滑或微粗糙，无皱缩，无明显凹凸或畸形。果蒂：呈绿色或黄绿色，无干枯、无腐烂、无脱落。果肉：呈橙黄色或深橙色，肉质细腻，汁液丰富，无干瘪、无糠化。种子（如有）：饱满，呈白色或浅黄色，排列整齐，无烂籽、无黑籽。成熟度：8~9成熟，糖酸比适中，口感清甜微酸，无明显苦味。感官要求：气味：具有浓郁的柑橘清香，无异味（如发酵味、霉味等）。口感：果肉脆嫩多汁，酸甜适中，无渣感，无异常苦涩味。无农药残留超标，无有害生物污染。无异常异味（如药味、化学品残留等）。</t>
  </si>
  <si>
    <t>火龙果</t>
  </si>
  <si>
    <t>单果在300g-500g，果径80-100mm,果型端正，呈椭圆形或长圆形，形状统一，大小均匀。表皮为紫红色或粉红色，色泽均匀，光滑结实，鳞片硬挺完整，果柄完整呈绿色，没有干枯、腐烂等现象。果肉为白色，质地紧实饱满，细腻软滑，成熟度8至9成，具有火龙果特有的清新果香。手压无明显软化，无破损，无软烂，无硬芯，无压痕，无阴软，无凹陷，无伤病斑，无霉无腐败，无冻伤，无异物，无异味，无虫害，无机械损伤，无明显污渍或粘结异物，无异常外部水分。</t>
  </si>
  <si>
    <t>香蕉</t>
  </si>
  <si>
    <t>单果在90g-120g之间，通体黄色超过95%，两端略带青绿色。果型端正，形状较统一，粗细较一致，大小较均匀，质地紧实饱满肥壮，果肉丰满。口感软硬适中细腻，香甜可口。无硬芯，无蔫萎，无干枯，无斑无霉，无冻伤，无异物，无异味，无虫害，无磕碰，无机械损伤，无开裂，无断裂，无腐败，无液体渗出。无明显污渍或粘结异物。</t>
  </si>
  <si>
    <t>香梨</t>
  </si>
  <si>
    <t>单果在85g-115g之间，果径55-65MM,果形端正，呈椭圆或纺锤形，形状统一，大小均匀。果皮为黄绿色，表面有红晕或无红晕，色泽均匀，果肉为白色。果梗粗短，呈半肉质，质地脆嫩，易被掐断。皮薄光滑，有光泽，果肉质地硬实，成熟度适中，细腻饱满，具有香梨独特的果香。口感清甜酥脆，汁水充盈。无硬块，无烂籽，无伤病斑，无开裂，无冻伤，无蔫萎，无腐败，无异物，无异味，无虫害，无机械损伤，无液体渗出，无明显污渍或粘结异物，无异常外部水分。</t>
  </si>
  <si>
    <t>沃柑</t>
  </si>
  <si>
    <t>单果在80g-120g之间，果径65-75MM,果形端正微扁，果蒂处略微凸起，形状统一，大小均匀，果实完整，表面光滑洁净，有光泽。色泽均匀无色差，橙红发亮。皮薄肉厚，皮肉未剥离，有弹性，果心不实。果肉质地紧实饱满，有浓郁柑橘香气，清香甜蜜，汁水丰富，软糯细嫩。无硬核，无枯水、水肿、粒化及蔫萎现象，无黑籽，无烂籽，无破损，无压痕，无伤病斑，无霉无腐败，无白霜，无冻伤，无异物，无异味，无虫害，无机械损伤，无明显污渍或粘结异物，无异常外部水分。</t>
  </si>
  <si>
    <t>苹果</t>
  </si>
  <si>
    <t>单果在120g-150g之间，果径 70-85mm，果形呈圆形或近圆形，果形端正，形状统一，大小均匀。果皮呈红色，底色呈淡黄色，以条红或片红为主，果肉为白色或浅黄色，色泽均匀。果点小而稀疏，表面光滑，有光泽。果肉质地硬实，成熟度适中，细腻饱满，具有苹果特有的果香。口感香甜脆爽，致密多汁。无硬块，无烂籽，无伤病斑，无开裂，无冻伤，无蔫萎，无腐败，无异物，无异味，无虫害，无机械损伤，无液体渗出，无明显污渍或粘结异物，无异常外部水分。</t>
  </si>
  <si>
    <t>进口提子</t>
  </si>
  <si>
    <t>单果在25g-35g之间，果径15-25mm，外观要求：果穗穗形紧凑，果粒分布均匀，无松散脱落，穗柄呈绿色或黄绿色，无干枯、无霉变；果粒：大小均匀，呈圆形或椭圆形，果型端正，无畸形粒。果皮：颜色均匀，根据品种不同呈紫黑色、深红色、黄绿色或翠绿色，表面光滑，无皱缩，具天然果粉（部分品种）。果面：无裂果、无破损、无压伤、无日灼斑、无锈斑、无病斑、无虫蛀。果肉：饱满紧实，呈半透明或浅绿色/淡黄色（视品种而定），汁液丰富，无软烂、无空心；成熟度：8~9成熟，糖酸比适中，口感脆甜或清甜（视品种而定），无涩味、无发酵味。感官要求：气味：具有该品种特有的清甜果香，无异味（如酒精味、霉味等）。口感：果肉爽脆，汁多化渣，无粗纤维感，无异常酸苦味。果柄鲜绿，无萎蔫；果粒无脱落（每穗脱落≤3粒为合格）无过量水渍、无化学药剂残留异味。</t>
  </si>
  <si>
    <t>油桃</t>
  </si>
  <si>
    <t>单果在100g-300g，果径50-65MM,果形呈圆形或近圆形，果形端正，形状统一，大小均匀。果皮呈红色或紫红色，色泽均匀，有少量果点，表面光滑有光泽。果核完整，与果肉紧密相连，果肉为黄色或浅黄色，果肉质地硬实，成熟度适中，细腻饱满，具有油桃独特的果香。口感清甜脆爽，汁水充盈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</si>
  <si>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桂圆</t>
  </si>
  <si>
    <t>单果在10g-20g，果径 30mm左右，外观要求：果皮：呈黄褐色或浅棕色，表面光滑无皱缩，无黑斑、无锈斑。果形：圆润饱满，大小均匀，直径≥2.5cm，无畸形果。果蒂：呈黄绿色，无干枯、无霉变，果蒂处无腐烂。感官要求：气味：具有浓郁的龙眼香甜味，无异味（如发酵味、霉味）。口感：果肉脆嫩多汁，甜而不腻，无渣感，无异常苦味。果柄完整，无脱落；单果重量≥10g。无过量水渍、无化学药剂残留异味。</t>
  </si>
  <si>
    <t>柠檬</t>
  </si>
  <si>
    <t>单果在100g-300g，果径40-60MM,果形端正，呈椭圆形或卵圆形，两端均突起且稍尖，形状统一，大小均匀。表皮为鲜黄色，果肉为淡黄色，色泽明亮均匀。表皮光滑，有光泽，质地紧实饱满，成熟度适中，切开果肉细腻厚实，籽少且小，具有柠檬特有的浓郁清新香气。口感酸而不涩，汁水充足。果皮无发绿，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</si>
  <si>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青提</t>
  </si>
  <si>
    <t>单果在25g-35g之间，果径15-25mm，到货要求每包必须成串，果粒之间排列紧密、饱满，果梗新鲜、完整且呈绿色，与果粒连接牢固，没有干枯、脱落的现象，果穗形状完整，呈圆锥形或圆柱形，无明显的松散或挤压变形现象。果形端正，呈圆形或椭圆形，形状规则，大小均匀。果皮呈鲜绿色或翠绿色，色泽均匀，表面光滑，有光泽，成熟度8-9成。果肉饱满厚实，果肉呈浅绿色，有青提特有的果香气味。果肉质地脆嫩，有弹性，咬感良好，甜美多汁。无裂纹，无破损，无伤病斑，无异物，无异味，无腐败，无软烂，无冻伤，无虫害，无萎蔫，无异常外部水分，无明显污渍或粘结异物，无机械损伤。</t>
  </si>
  <si>
    <t>人参果</t>
  </si>
  <si>
    <t>单果在100g- 120g，果径40-60MM,外观要求：果皮呈淡黄色或乳白色带紫色条纹，表面光滑无皱缩，无黑斑、无锈斑‘果形：卵圆形或心形，果形端正，大小均匀，单果重≥100g果蒂：呈绿色，新鲜完整，无干枯、无霉变内部品质：果肉：呈淡黄色或乳白色，肉质细腻多汁，无空心、无纤维化种子：白色或浅褐色，排列整齐，无烂籽、无黑籽成熟度：8~9成熟，可溶性固形物≥10%，无生青味感官要求：气味：具有清新淡雅的果香，无异味（如发酵味、霉味）口感：果肉绵软多汁，甜度适中，无涩味、无渣感、果柄完整，无脱落、无过量水渍、无化学药剂残留异味</t>
  </si>
  <si>
    <t>芦柑</t>
  </si>
  <si>
    <t>单果在80g-120g之间，果径65-75MM,果形端正微扁，果蒂处略微凸起，形状统一，大小均匀，果实完整。色泽均匀无色差，呈橙黄色或深橙色。皮薄肉厚且皮肉已剥离，果心不实，桔络较少。有浓郁柑橘香气，清香酸甜，汁水丰富。无硬核，无枯水、水肿、粒化及蔫萎现象，无黑籽，无烂籽，无破损，无压痕，无伤病斑，无霉无腐败，无白霜，无冻伤，无异物，无异味，无虫害，无机械损伤，无明显污渍或粘结异物，无异常外部水分。</t>
  </si>
  <si>
    <t>芒果</t>
  </si>
  <si>
    <t>单果在400g-600g，果径70-80mm,到货要求不低于5℃（温度过低会导致芒果代谢混乱，变色变味，出现凹陷性病斑等果质下降的现象）。果型端正，呈长椭圆形或扁卵形，形状统一，大小均匀。色泽均匀且符合品种特性，表皮光滑洁净。果肉质地紧实饱满，具有芒果特有的果香。成熟度适度，口感香甜细腻，汁水充盈。手压无明显软化，无阴软，无烂核，无裂纹，无破损，无伤病斑，无冻伤，无异物，无异味，无霉变腐败，无虫害，无萎蔫，无异常外部水分，无明显污渍或粘结异物，无机械损伤。</t>
  </si>
  <si>
    <t>普通桔子</t>
  </si>
  <si>
    <t>单果在80g-120g之间，果径65-75MM,外观要求：果皮呈橙黄色或橙红色，表面光滑有光泽，无黑斑、无锈斑；果形：扁圆形，果形端正，大小均匀，横径≥55mm；果蒂：呈绿色，新鲜完整，无干枯、无霉变内部品质：果肉：呈橙黄色，颗粒饱满，汁多化渣，无干瘪；种子：白色或浅褐色，数量≤3粒/果（无核品种除外）；成熟度：8~9成熟，可溶性固形物≥10%，无苦涩味感官要求：气味：具有浓郁的柑橘清香，无异味口感：果肉脆嫩多汁，甜酸适口，无渣感、果蒂完整，无脱落、无化学药剂残留异味</t>
  </si>
  <si>
    <t>玉菇瓜</t>
  </si>
  <si>
    <t>单果在1200g-2000g之间，果径100-150MM,外观要：求果皮：乳白色或淡绿色，网纹清晰均匀，无黑斑果形：椭圆形，果形端正，单果重1.2~1.8kg果蒂：呈绿色，新鲜完整，无干枯内部品质果肉：浅绿色或白色，厚实细腻，无纤维化：种子：黄白色，排列整齐成熟度：7~8成熟，可溶性固形物≥12%感官要求：气味：具有浓郁甜瓜香气口感：果肉绵软多汁，甜而不腻无化学药剂残留异味</t>
  </si>
  <si>
    <t>大青枣</t>
  </si>
  <si>
    <t>单果在50g-70g,果径35-50MM，果形呈圆形或椭圆形，果形端正，形状统一，大小均匀。果皮呈青绿色，色泽均匀，表面光滑有光泽。果肉为白色，果肉质地硬实，成熟度适中，细腻饱满，具有清新枣香气味。口感脆爽香甜，汁水充盈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</si>
  <si>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布林</t>
  </si>
  <si>
    <t>单果在100g-300g,果径65-75mm，外观要求果皮：呈深紫红色或紫黑色，表面光滑有果粉，无擦伤、无锈斑。果形：近圆形，果形端正，大小均匀，单果重≥60g果蒂：呈绿色，新鲜完整，无干枯脱落内部品质果肉：金黄色或红色，肉质紧实多汁，无纤维化；果核：与果肉易分离，无破损；成熟度：8~9成熟，可溶性固形物≥12%，酸甜适口感官要求气味：具有李子特有清香口感：果肉脆嫩，汁液丰富，无涩味缺陷限制表面缺陷：无裂果、无机械伤、无病斑、无霉斑；内部缺陷：无褐变、无腐烂、无农药残留超标其他要求：无冻伤、无发酵味</t>
  </si>
  <si>
    <t>青柠檬</t>
  </si>
  <si>
    <t>单果在80g-150g之间，果径40-60mm,果形端正，呈椭圆形或卵圆形，形状统一，大小均匀。表皮为翠绿色或青绿色，色泽明亮均匀，光滑有光泽。质地紧实饱满，成熟度适中，切开果肉细腻厚实，果肉为淡绿色或淡黄绿色，籽少且小，具有青柠檬特有的浓郁清新香气。口感酸而不涩，汁水充足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</si>
  <si>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绿心猕猴桃</t>
  </si>
  <si>
    <t>单果在80g- 120g,果径55-65mm，果形端正，呈椭圆形，形状统一，大小均匀。果皮为褐色或棕褐色，色泽均匀。果肉为鲜绿色，果肉质地紧实饱满，成熟度适度，有猕猴桃特有的清新香气。口感酸甜适度，汁水充盈。无破损，无软烂，无硬芯，无纤维渣感及蔫萎现象，无压痕，无阴软，无凹陷，无伤病斑，无霉无腐败，无冻伤，无异物，无异味，无虫害，无机械损伤，无明显污渍或粘结异物，无异常外部水分。</t>
  </si>
  <si>
    <t>皇冠梨</t>
  </si>
  <si>
    <t>单果在100g-300g,果径80-100mm，果形端正，呈圆形或扁圆形，形状统一，大小均匀。果皮呈淡黄色或黄色，色泽均匀，果肉为白色。表面光滑，有光泽，果肉质地硬实，成熟度适中，细腻饱满，具有梨独特的果香。口感清甜脆爽，汁水充盈。无硬块，无烂籽，无伤病斑，无开裂，无冻伤，无蔫萎，无腐败，无异物，无异味，无虫害，无机械损伤，无液体渗出，无明显污渍或粘结异物，无异常外部水分。</t>
  </si>
  <si>
    <t>菲律宾凤梨</t>
  </si>
  <si>
    <t>单果在1500g-1800g，外观要求果皮：呈金黄色，鳞目均匀，冠叶鲜绿挺直；果形：圆柱形，果形端正，单果重1.2~1.8kg；果眼：浅平，无突出内部品质：果肉：金黄色，纤维细腻，汁多；果芯：直径≤2cm，无黑心；成熟度：8~9成熟，可溶性固形物≥12%感官要求：气味：具有浓郁凤梨香气；口感：酸甜适口，无涩味缺陷限制：表面缺陷：无晒伤、无机械伤、无病斑、无霉斑；内部缺陷：无黑心、无腐烂、无农药残留超标其他要求：无发酵味、无虫害</t>
  </si>
  <si>
    <t>蓝莓</t>
  </si>
  <si>
    <t>盒</t>
  </si>
  <si>
    <t>125g/盒，果形为圆形或扁圆形，果形端正，形状统一，大小均匀。外皮呈深蓝色或蓝黑色，色泽均匀，表面光滑有光泽。果肉为浅绿色或黄绿色，果肉质地硬实，细腻饱满，具有蓝莓特有的香气。口感清爽细腻，成熟度适中，酸甜可口，汁水充盈。无明显果形缺陷（肿胀或畸形），无裂纹，无破损，无空心，无伤病斑，无异物，无异味，无霉变腐败，无软烂，无冻伤，无虫害，无萎蔫，无异常外部水分，无明显污渍或粘结异物，无机械损伤。</t>
  </si>
  <si>
    <t>荔枝</t>
  </si>
  <si>
    <t>单果在30g-60g之间，果径25-35MM,果形端正，呈圆形或卵形，形状统一，大小均匀。果皮呈红带黄绿色，色泽均匀，果壳有粗糙感，表皮鳞片较大且有规则，有一定硬度（捏起来皮很厚的是不成熟，捏起来太软的是不新鲜）。果肉为白色或黄白色，果肉质地硬实，成熟度适中，细腻饱满，可食用果肉要求不低于果体总重的70%。果柄长度适中，果核细小，具有荔枝特有的香气。口感香甜细腻，汁水充盈。无裂纹，无破损，无软烂，无蔫萎，无伤病斑，无冻伤，无烂籽，无黄芯，无异物，无异味（酒精味或其他刺鼻气味等），无霉变腐败（包括果柄和荔枝连接处新鲜无腐败），无虫害，无机械损伤，无异常外部水分，无明显污渍或粘结异物。</t>
  </si>
  <si>
    <t>小青柠</t>
  </si>
  <si>
    <t>单果在15g-30g之间，果径15-25MM,果形端正，呈椭圆形或圆形，形状统一，大小均匀。表皮为翠绿色或青绿色，色泽明亮均匀，光滑，有光泽。质地紧实饱满，成熟度适中，切开果肉细腻厚实，果肉为橘黄色或黄绿色，籽较少，具有小青檬特有的浓郁清新香气。口感酸而不涩，汁水充足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</si>
  <si>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阳光玫瑰葡萄</t>
  </si>
  <si>
    <t>单果在25g-35g之间，果径15-25mm，外观要求果穗：圆锥形，穗重400-600g，穗形紧凑；果粒：黄绿色，椭圆形，单粒重12-15g，大小均匀；果粉：均匀完整，无擦伤；果梗：鲜绿，木质化程度≤1cm内部品质：果肉：半透明，脆嫩无渣；种子：无核或残核（≤2粒/穗）、糖度：可溶性固形物≥18%；风味：具典型玫瑰香味感官要求：气味：浓郁玫瑰香气；口感：皮薄无涩，脆甜多汁、无灰霉病斑</t>
  </si>
  <si>
    <t>红心火龙果</t>
  </si>
  <si>
    <t>单果在300g-500g，果径80-100MM,果型端正，呈椭圆形或长圆形，形状统一，大小均匀。表皮为紫红色或深紫红色，色泽均匀，光滑结实，鳞片硬挺完整，果柄完整呈绿色，没有干枯、腐烂等现象。果肉为红色，质地紧实饱满，细腻软滑，成熟度8至9成，具有火龙果特有的清新果香。手压无明显软化，无破损，无软烂，无硬芯，无压痕，无阴软，无凹陷，无伤病斑，无霉无腐败，无冻伤，无异物，无异味，无虫害，无机械损伤，无明显污渍或粘结异物，无异常外部水分。</t>
  </si>
  <si>
    <t>金果</t>
  </si>
  <si>
    <t>单果在30g-60g之间，果径50-65mm，外观要求：果形：长圆柱形，果形指数≥1.2；果皮：黄褐色，绒毛短而密；大小：单果重90-110g果蒂：新鲜完整，无皱缩内部品质：果肉：金黄色，放射状纹理；糖度：可溶性固形物≥14%；干物质：≥16%；后熟性：后熟一致感官要求：风味：香甜无酸涩质地：细腻无硬芯</t>
  </si>
  <si>
    <t>青枣</t>
  </si>
  <si>
    <t>单果在50g-70g，果径25-35MM,果形呈圆形或椭圆形，果形端正，形状统一，大小均匀。果皮呈青绿色，色泽均匀，表面光滑有光泽。果肉为白色，果肉质地硬实，成熟度适中，细腻饱满，具有清新枣香气味。口感脆爽香甜，汁水充盈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</si>
  <si>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杏子</t>
  </si>
  <si>
    <t>单果在60g-90g之间，果径35-50MM,外观要求：果皮橙黄色至浅红色，着色面积≥80%，无青斑；果形：近圆形，纵径≥4cm，横径≥4cm；果面：光滑无茸毛，无机械损伤；果梗：新鲜完整，无脱落内部品质：果肉：橙黄色，离核，肉质细嫩；糖度：可溶性固形物≥12%；酸度：可滴定酸≤1.2%；成熟度：硬熟期采收（硬度≥3kg/cm²）感官要求：风味：甜酸适口，具杏子特有香气；质地：肉质细腻，纤维少。无农药残留，无冻伤</t>
  </si>
  <si>
    <t>水仙芒</t>
  </si>
  <si>
    <t>单果在200g-500g之间，果径60-100MM,外观要：求果皮：金黄色，着色均匀，无青头果形：长卵形，果肩饱满，单果重300-500g果面：光滑，果粉完整果蒂：切口平整，无汁液渗出内部品质：果肉：深黄色，纤维极少；糖度：可溶性固形物≥15%成熟度：软熟度（硬度1-2kg/cm²）种子：薄而小，占果重≤8%感官要求：风味：甜度高，具椰乳香气质地：果肉细腻，无纤维感、无灼伤病无冷害症状</t>
  </si>
  <si>
    <t>皇帝柑</t>
  </si>
  <si>
    <t>单果在100g-150g之间果径 60-80mm 左右，外观要求：果皮橙黄色，光滑有光泽果形：扁圆形，果形指数0.8-0.9大小：横径60-75mm，单果重120-150g果蒂：平整，无突起内部品质：果肉：橙红色，囊瓣9-12瓣；糖度：可溶性固形物≥13%酸度：可滴定酸≤0.8%化渣性：完全化渣感官要求：风味：清甜爽口，具桂花香；质地：脆嫩多汁；无浮皮果；无霜冻果</t>
  </si>
  <si>
    <t>牛油果</t>
  </si>
  <si>
    <t>单果在80g-130g之间，果径50-70MM,果型端正，呈梨形或卵形，形状统一，大小均匀。果皮颜色为墨绿色或淡褐色，色泽均匀，表皮光滑有光泽。果核完整，与果肉紧密相连。8成熟，果肉呈黄绿色或者浅绿色，果肉质地紧实饱满，肉质面软。无破损，无软烂，无黑核，无纤维渣感，无伤病斑，无霉无腐败，无冻伤，无异物，无异味，无虫害，无机械损伤，无明显污渍或粘结异物，无异常外部水分。</t>
  </si>
  <si>
    <t>木瓜</t>
  </si>
  <si>
    <t>单果在400g-600g之间，果径90-120MM,果型端正，呈长椭圆形，形状统一，大小均匀。果皮颜色为黄绿色或橙黄色，色泽均匀，表皮光滑。果肉质地紧实，香甜细腻、柔软多汁，成熟度8至9成，具有浓郁的木瓜果香。手压无明显软化，无阴软，无烂籽，无裂纹，无破损，无伤病斑，无冻伤，无异物，无异味，无霉变腐败，无虫害，无萎蔫，无异常外部水分，无明显污渍或粘结异物，无机械损伤。</t>
  </si>
  <si>
    <t>凤梨</t>
  </si>
  <si>
    <t>单果在1500g-1800g，果径180-250MM，外观要求：果皮金黄色，鳞目突出均匀，无青斑；果形：短圆柱形，果形端正，单果重1.5-2.5kg冠芽：新鲜挺直，长度15-20cm果眼：浅平，深度≤3mm内部品质：果肉金黄色，纤维细腻；糖度：可溶性固形物≥14%酸度：可滴定酸0.4-0.6%成熟度：果眼下1/3转黄感官要求：风味甜酸适口，香气浓郁质地：脆嫩多汁，无粗纤维无虫害、无冻伤</t>
  </si>
  <si>
    <t>樱桃</t>
  </si>
  <si>
    <t>单果在15g-25g之间，果径25-35MM,外观要求：果皮深红色至紫黑色，色泽均匀果形：心形，果径≥26mm果面：光滑有光泽，无瑕疵果梗：鲜绿，长度≥2cm内部品质：果肉：深红色，硬度≥3kg/cm²糖度：可溶性固形物≥16%酸度：可滴定酸≤0.8%果核：小，粘核感官要求：风味：甜度高，酸度低质地：脆硬多汁无药斑无雨痕</t>
  </si>
  <si>
    <t>青苹果</t>
  </si>
  <si>
    <t>单果在150g-250g之间，果径 70-80mm，果形呈圆形或椭圆形，果形端正，形状统一，大小均匀。果皮呈青绿色，果肉为白色或浅绿色，色泽均匀。表面光滑，有光泽，果肉质地硬实，成熟度适中，细腻饱满，具有青苹果特有果香。口感清爽较酸，紧密多汁。无硬块，无烂籽，无伤病斑，无开裂，无冻伤，无蔫萎，无腐败，无异物，无异味，无虫害，无机械损伤，无液体渗出，无明显污渍或粘结异物，无异常外部水分。</t>
  </si>
  <si>
    <t>苹果梨</t>
  </si>
  <si>
    <r>
      <rPr>
        <sz val="10"/>
        <color theme="1"/>
        <rFont val="宋体"/>
        <charset val="134"/>
        <scheme val="minor"/>
      </rPr>
      <t>单果在</t>
    </r>
    <r>
      <rPr>
        <sz val="10"/>
        <rFont val="宋体"/>
        <charset val="134"/>
      </rPr>
      <t>250g-300g之间，果形端正，呈椭圆或纺锤形，形状统一，大小均匀。果皮为黄绿色，表面有红晕或无红晕，色泽均匀，果肉为白色。果梗粗短，呈半肉质，质地脆嫩，易被掐断。皮薄光滑，有光泽，果肉质地硬实，成熟度适中，细腻饱满，具有香梨独特的果香。口感清甜酥脆，汁水充盈。无硬块，无烂籽，无伤病斑，无开裂，无冻伤，无蔫萎，无腐败，无异物，无异味，无虫害，无机械损伤，无液体渗出，无明显污渍或粘结异物，无异常外部水分。</t>
    </r>
  </si>
  <si>
    <t>翠冠梨</t>
  </si>
  <si>
    <t>初夏绿梨</t>
  </si>
  <si>
    <t>圆黄梨</t>
  </si>
  <si>
    <r>
      <rPr>
        <sz val="10"/>
        <color theme="1"/>
        <rFont val="宋体"/>
        <charset val="134"/>
        <scheme val="minor"/>
      </rPr>
      <t>单果在</t>
    </r>
    <r>
      <rPr>
        <sz val="10"/>
        <rFont val="宋体"/>
        <charset val="134"/>
      </rPr>
      <t>250g-300g之间，果形端正，呈圆形或扁圆形，形状统一，大小均匀。果皮呈金黄色，色泽均匀，果肉为白色，带有果梗果点。表面光滑，有光泽，果肉质地硬实，成熟度适中，细腻饱满，具有梨独特的果香。口感清甜脆爽，汁水充盈。无硬块，无烂籽，无伤病斑，无开裂，无冻伤，无蔫萎，无腐败，无异物，无异味，无虫害，无机械损伤，无液体渗出，无明显污渍或粘结异物，无异常外部水分。</t>
    </r>
  </si>
  <si>
    <t>国产晴王葡萄</t>
  </si>
  <si>
    <t>单果在15g左右，外观要求：果穗圆锥形，穗重400-600g果粒：黄绿色，单粒重12-15g果粉：均匀完整穗轴：木质化程度≥80%内部品质：果肉：半透明，可溶性固形物≥18%种子：无核或残核≤2粒/穗香气：浓郁玫瑰香皮厚：≤0.5mm感官要求：风味：甜而不腻质地：脆嫩无渣、无药斑、无灰霉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</si>
</sst>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9">
    <font>
      <sz val="10"/>
      <name val="Arial"/>
      <charset val="134"/>
    </font>
    <font>
      <b/>
      <sz val="24"/>
      <name val="宋体"/>
      <charset val="134"/>
      <scheme val="minor"/>
    </font>
    <font>
      <b/>
      <sz val="1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sz val="10"/>
      <name val="宋体"/>
      <charset val="20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3" borderId="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6" borderId="12" applyNumberFormat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/>
  </cellStyleXfs>
  <cellXfs count="29">
    <xf numFmtId="0" fontId="0" fillId="0" borderId="0" xfId="0">
      <alignment vertical="center"/>
    </xf>
    <xf numFmtId="0" fontId="0" fillId="0" borderId="0" xfId="49" applyFill="1"/>
    <xf numFmtId="0" fontId="0" fillId="0" borderId="0" xfId="49"/>
    <xf numFmtId="0" fontId="0" fillId="0" borderId="0" xfId="49" applyAlignment="1">
      <alignment wrapText="1"/>
    </xf>
    <xf numFmtId="176" fontId="0" fillId="0" borderId="0" xfId="49" applyNumberFormat="1"/>
    <xf numFmtId="0" fontId="1" fillId="0" borderId="1" xfId="49" applyFont="1" applyBorder="1" applyAlignment="1">
      <alignment horizontal="center" vertical="center"/>
    </xf>
    <xf numFmtId="0" fontId="0" fillId="0" borderId="1" xfId="49" applyFill="1" applyBorder="1" applyAlignment="1">
      <alignment horizontal="center" vertical="center"/>
    </xf>
    <xf numFmtId="0" fontId="0" fillId="0" borderId="1" xfId="49" applyBorder="1" applyAlignment="1">
      <alignment horizontal="center" vertical="center"/>
    </xf>
    <xf numFmtId="0" fontId="0" fillId="0" borderId="1" xfId="49" applyBorder="1" applyAlignment="1">
      <alignment horizontal="center" vertical="center" wrapText="1"/>
    </xf>
    <xf numFmtId="0" fontId="2" fillId="0" borderId="2" xfId="49" applyFont="1" applyBorder="1" applyAlignment="1">
      <alignment horizontal="left" vertical="center"/>
    </xf>
    <xf numFmtId="0" fontId="2" fillId="0" borderId="3" xfId="49" applyFont="1" applyBorder="1" applyAlignment="1">
      <alignment horizontal="left" vertical="center"/>
    </xf>
    <xf numFmtId="0" fontId="2" fillId="0" borderId="4" xfId="49" applyFont="1" applyBorder="1" applyAlignment="1">
      <alignment horizontal="left" vertical="center"/>
    </xf>
    <xf numFmtId="0" fontId="3" fillId="2" borderId="1" xfId="49" applyFont="1" applyFill="1" applyBorder="1" applyAlignment="1">
      <alignment horizontal="center" vertical="center"/>
    </xf>
    <xf numFmtId="0" fontId="3" fillId="2" borderId="1" xfId="49" applyFont="1" applyFill="1" applyBorder="1" applyAlignment="1">
      <alignment horizontal="center" vertical="center" wrapText="1"/>
    </xf>
    <xf numFmtId="176" fontId="3" fillId="2" borderId="1" xfId="49" applyNumberFormat="1" applyFont="1" applyFill="1" applyBorder="1" applyAlignment="1">
      <alignment horizontal="center" vertical="center"/>
    </xf>
    <xf numFmtId="0" fontId="4" fillId="0" borderId="1" xfId="49" applyFont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5" fillId="0" borderId="1" xfId="49" applyFont="1" applyBorder="1" applyAlignment="1">
      <alignment horizontal="left" vertical="center" wrapText="1"/>
    </xf>
    <xf numFmtId="176" fontId="4" fillId="0" borderId="1" xfId="49" applyNumberFormat="1" applyFont="1" applyBorder="1" applyAlignment="1">
      <alignment horizontal="center" vertical="center"/>
    </xf>
    <xf numFmtId="0" fontId="4" fillId="0" borderId="1" xfId="49" applyNumberFormat="1" applyFont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/>
    </xf>
    <xf numFmtId="176" fontId="4" fillId="0" borderId="1" xfId="49" applyNumberFormat="1" applyFont="1" applyFill="1" applyBorder="1" applyAlignment="1">
      <alignment horizontal="center" vertical="center"/>
    </xf>
    <xf numFmtId="0" fontId="4" fillId="0" borderId="1" xfId="49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4" fillId="0" borderId="6" xfId="49" applyFont="1" applyFill="1" applyBorder="1" applyAlignment="1">
      <alignment horizontal="center" vertical="center"/>
    </xf>
    <xf numFmtId="176" fontId="4" fillId="0" borderId="6" xfId="49" applyNumberFormat="1" applyFont="1" applyFill="1" applyBorder="1" applyAlignment="1">
      <alignment horizontal="center" vertical="center"/>
    </xf>
    <xf numFmtId="0" fontId="4" fillId="0" borderId="6" xfId="49" applyNumberFormat="1" applyFont="1" applyFill="1" applyBorder="1" applyAlignment="1">
      <alignment horizontal="center" vertical="center"/>
    </xf>
    <xf numFmtId="0" fontId="0" fillId="0" borderId="0" xfId="49" applyProtection="1"/>
    <xf numFmtId="0" fontId="0" fillId="0" borderId="0" xfId="0" applyFill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jpe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jpe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jpeg"/><Relationship Id="rId17" Type="http://schemas.openxmlformats.org/officeDocument/2006/relationships/image" Target="media/image17.png"/><Relationship Id="rId16" Type="http://schemas.openxmlformats.org/officeDocument/2006/relationships/image" Target="media/image16.jpe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B1:XFC50"/>
  <sheetViews>
    <sheetView tabSelected="1" zoomScale="85" zoomScaleNormal="85" zoomScalePageLayoutView="85" zoomScaleSheetLayoutView="115" topLeftCell="B46" workbookViewId="0">
      <selection activeCell="H50" sqref="H50"/>
    </sheetView>
  </sheetViews>
  <sheetFormatPr defaultColWidth="10.2857142857143" defaultRowHeight="12.75"/>
  <cols>
    <col min="1" max="1" width="10.2857142857143" style="2" hidden="1" customWidth="1"/>
    <col min="2" max="2" width="5.71428571428571" style="2" customWidth="1"/>
    <col min="3" max="3" width="15.6190476190476" style="1" customWidth="1"/>
    <col min="4" max="4" width="9.09523809523809" style="2" customWidth="1"/>
    <col min="5" max="5" width="81.0857142857143" style="3" customWidth="1"/>
    <col min="6" max="6" width="14.8095238095238" style="4" customWidth="1"/>
    <col min="7" max="7" width="23.7047619047619" style="2" customWidth="1"/>
    <col min="8" max="8" width="18.7714285714286" style="2" customWidth="1"/>
    <col min="9" max="9" width="21.0095238095238" style="2" customWidth="1"/>
    <col min="10" max="16352" width="10.2857142857143" style="2"/>
  </cols>
  <sheetData>
    <row r="1" ht="31.5" spans="2:7">
      <c r="B1" s="5" t="s">
        <v>0</v>
      </c>
      <c r="C1" s="6"/>
      <c r="D1" s="7"/>
      <c r="E1" s="8"/>
      <c r="F1" s="7"/>
      <c r="G1" s="7"/>
    </row>
    <row r="2" ht="13.5" spans="2:7">
      <c r="B2" s="9" t="s">
        <v>1</v>
      </c>
      <c r="C2" s="10"/>
      <c r="D2" s="10"/>
      <c r="E2" s="10"/>
      <c r="F2" s="10"/>
      <c r="G2" s="11"/>
    </row>
    <row r="3" ht="14.25" spans="2:7">
      <c r="B3" s="12" t="s">
        <v>2</v>
      </c>
      <c r="C3" s="12" t="s">
        <v>3</v>
      </c>
      <c r="D3" s="12" t="s">
        <v>4</v>
      </c>
      <c r="E3" s="13" t="s">
        <v>5</v>
      </c>
      <c r="F3" s="14" t="s">
        <v>6</v>
      </c>
      <c r="G3" s="14" t="s">
        <v>7</v>
      </c>
    </row>
    <row r="4" ht="90" customHeight="1" spans="2:10">
      <c r="B4" s="15">
        <v>1</v>
      </c>
      <c r="C4" s="16" t="s">
        <v>8</v>
      </c>
      <c r="D4" s="15" t="s">
        <v>9</v>
      </c>
      <c r="E4" s="17" t="s">
        <v>10</v>
      </c>
      <c r="F4" s="18">
        <v>58004.3</v>
      </c>
      <c r="G4" s="19" t="str">
        <f>_xlfn.DISPIMG("ID_6ED69FC3ABD144968EB30D0E6B18287C",1)</f>
        <v>=DISPIMG("ID_6ED69FC3ABD144968EB30D0E6B18287C",1)</v>
      </c>
      <c r="J4" s="27"/>
    </row>
    <row r="5" s="1" customFormat="1" ht="90" customHeight="1" spans="2:16383">
      <c r="B5" s="15">
        <v>2</v>
      </c>
      <c r="C5" s="16" t="s">
        <v>11</v>
      </c>
      <c r="D5" s="16" t="s">
        <v>9</v>
      </c>
      <c r="E5" s="20" t="s">
        <v>12</v>
      </c>
      <c r="F5" s="21">
        <v>73562.75</v>
      </c>
      <c r="G5" s="22" t="str">
        <f>_xlfn.DISPIMG("ID_E456CBE5DA3B4F4B971BB802458ABC6E",1)</f>
        <v>=DISPIMG("ID_E456CBE5DA3B4F4B971BB802458ABC6E",1)</v>
      </c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  <c r="XFC5" s="28"/>
    </row>
    <row r="6" s="1" customFormat="1" ht="90" customHeight="1" spans="2:16383">
      <c r="B6" s="15">
        <v>3</v>
      </c>
      <c r="C6" s="16" t="s">
        <v>8</v>
      </c>
      <c r="D6" s="16" t="s">
        <v>9</v>
      </c>
      <c r="E6" s="23" t="s">
        <v>13</v>
      </c>
      <c r="F6" s="21">
        <v>29000</v>
      </c>
      <c r="G6" s="22" t="str">
        <f>_xlfn.DISPIMG("ID_1643ED090025480BB542F6CB0415A610",1)</f>
        <v>=DISPIMG("ID_1643ED090025480BB542F6CB0415A610",1)</v>
      </c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  <c r="XFC6" s="28"/>
    </row>
    <row r="7" s="1" customFormat="1" ht="90" customHeight="1" spans="2:16383">
      <c r="B7" s="15">
        <v>4</v>
      </c>
      <c r="C7" s="16" t="s">
        <v>11</v>
      </c>
      <c r="D7" s="16" t="s">
        <v>9</v>
      </c>
      <c r="E7" s="23" t="s">
        <v>14</v>
      </c>
      <c r="F7" s="21">
        <v>36781</v>
      </c>
      <c r="G7" s="22" t="str">
        <f>_xlfn.DISPIMG("ID_1F274A4271D347BC93354CAFAF4EAB67",1)</f>
        <v>=DISPIMG("ID_1F274A4271D347BC93354CAFAF4EAB67",1)</v>
      </c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28"/>
      <c r="XFA7" s="28"/>
      <c r="XFB7" s="28"/>
      <c r="XFC7" s="28"/>
    </row>
    <row r="8" s="1" customFormat="1" ht="90" customHeight="1" spans="2:16383">
      <c r="B8" s="15">
        <v>5</v>
      </c>
      <c r="C8" s="16" t="s">
        <v>15</v>
      </c>
      <c r="D8" s="16" t="s">
        <v>9</v>
      </c>
      <c r="E8" s="23" t="s">
        <v>16</v>
      </c>
      <c r="F8" s="21">
        <v>33694.65</v>
      </c>
      <c r="G8" s="22" t="str">
        <f>_xlfn.DISPIMG("ID_F1B3217B5F484C0BB4B8D670F9F98AAC",1)</f>
        <v>=DISPIMG("ID_F1B3217B5F484C0BB4B8D670F9F98AAC",1)</v>
      </c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  <c r="XFC8" s="28"/>
    </row>
    <row r="9" s="1" customFormat="1" ht="99" customHeight="1" spans="2:16383">
      <c r="B9" s="15">
        <v>6</v>
      </c>
      <c r="C9" s="16" t="s">
        <v>17</v>
      </c>
      <c r="D9" s="16" t="s">
        <v>9</v>
      </c>
      <c r="E9" s="23" t="s">
        <v>18</v>
      </c>
      <c r="F9" s="21">
        <v>39464.75</v>
      </c>
      <c r="G9" s="22" t="str">
        <f>_xlfn.DISPIMG("ID_682CED961F52424DBE821692A62D784B",1)</f>
        <v>=DISPIMG("ID_682CED961F52424DBE821692A62D784B",1)</v>
      </c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</row>
    <row r="10" s="1" customFormat="1" ht="90" customHeight="1" spans="2:16383">
      <c r="B10" s="15">
        <v>7</v>
      </c>
      <c r="C10" s="16" t="s">
        <v>19</v>
      </c>
      <c r="D10" s="16" t="s">
        <v>9</v>
      </c>
      <c r="E10" s="23" t="s">
        <v>20</v>
      </c>
      <c r="F10" s="21">
        <v>21839.83</v>
      </c>
      <c r="G10" s="22" t="str">
        <f>_xlfn.DISPIMG("ID_727B955CDA86453680FC9FE9C5AF200F",1)</f>
        <v>=DISPIMG("ID_727B955CDA86453680FC9FE9C5AF200F",1)</v>
      </c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</row>
    <row r="11" s="1" customFormat="1" ht="90" customHeight="1" spans="2:16383">
      <c r="B11" s="15">
        <v>8</v>
      </c>
      <c r="C11" s="16" t="s">
        <v>21</v>
      </c>
      <c r="D11" s="16" t="s">
        <v>9</v>
      </c>
      <c r="E11" s="23" t="s">
        <v>22</v>
      </c>
      <c r="F11" s="21">
        <v>27066.9</v>
      </c>
      <c r="G11" s="22" t="str">
        <f>_xlfn.DISPIMG("ID_F1706357B0D04F80AB8D9DFC337ACEE2",1)</f>
        <v>=DISPIMG("ID_F1706357B0D04F80AB8D9DFC337ACEE2",1)</v>
      </c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  <c r="XFC11" s="28"/>
    </row>
    <row r="12" s="1" customFormat="1" ht="90" customHeight="1" spans="2:16383">
      <c r="B12" s="15">
        <v>9</v>
      </c>
      <c r="C12" s="16" t="s">
        <v>23</v>
      </c>
      <c r="D12" s="16" t="s">
        <v>9</v>
      </c>
      <c r="E12" s="23" t="s">
        <v>24</v>
      </c>
      <c r="F12" s="21">
        <v>20717.95</v>
      </c>
      <c r="G12" s="22" t="str">
        <f>_xlfn.DISPIMG("ID_2044ACFC5FB745479B4A345DCC802A7E",1)</f>
        <v>=DISPIMG("ID_2044ACFC5FB745479B4A345DCC802A7E",1)</v>
      </c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  <c r="XFC12" s="28"/>
    </row>
    <row r="13" s="1" customFormat="1" ht="90" customHeight="1" spans="2:16383">
      <c r="B13" s="15">
        <v>10</v>
      </c>
      <c r="C13" s="16" t="s">
        <v>25</v>
      </c>
      <c r="D13" s="16" t="s">
        <v>9</v>
      </c>
      <c r="E13" s="23" t="s">
        <v>26</v>
      </c>
      <c r="F13" s="21">
        <v>8939.55</v>
      </c>
      <c r="G13" s="22" t="str">
        <f>_xlfn.DISPIMG("ID_1A85F5ED419241C9B2BD47E7346143D8",1)</f>
        <v>=DISPIMG("ID_1A85F5ED419241C9B2BD47E7346143D8",1)</v>
      </c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</row>
    <row r="14" s="1" customFormat="1" ht="90" customHeight="1" spans="2:16383">
      <c r="B14" s="15">
        <v>11</v>
      </c>
      <c r="C14" s="16" t="s">
        <v>27</v>
      </c>
      <c r="D14" s="16" t="s">
        <v>9</v>
      </c>
      <c r="E14" s="23" t="s">
        <v>28</v>
      </c>
      <c r="F14" s="21">
        <v>10874.75</v>
      </c>
      <c r="G14" s="22" t="str">
        <f>_xlfn.DISPIMG("ID_975A1DD00A71405291F1292BA027DE58",1)</f>
        <v>=DISPIMG("ID_975A1DD00A71405291F1292BA027DE58",1)</v>
      </c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</row>
    <row r="15" s="1" customFormat="1" ht="112" customHeight="1" spans="2:16383">
      <c r="B15" s="15">
        <v>12</v>
      </c>
      <c r="C15" s="16" t="s">
        <v>29</v>
      </c>
      <c r="D15" s="16" t="s">
        <v>9</v>
      </c>
      <c r="E15" s="23" t="s">
        <v>30</v>
      </c>
      <c r="F15" s="21">
        <v>4850.8</v>
      </c>
      <c r="G15" s="22" t="str">
        <f>_xlfn.DISPIMG("ID_9927E534FDB64310BC15168FA0CF0376",1)</f>
        <v>=DISPIMG("ID_9927E534FDB64310BC15168FA0CF0376",1)</v>
      </c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  <c r="XFC15" s="28"/>
    </row>
    <row r="16" s="1" customFormat="1" ht="90" customHeight="1" spans="2:16383">
      <c r="B16" s="15">
        <v>13</v>
      </c>
      <c r="C16" s="16" t="s">
        <v>31</v>
      </c>
      <c r="D16" s="16" t="s">
        <v>9</v>
      </c>
      <c r="E16" s="23" t="s">
        <v>32</v>
      </c>
      <c r="F16" s="21">
        <v>7167.1</v>
      </c>
      <c r="G16" s="22" t="str">
        <f>_xlfn.DISPIMG("ID_ABB2785E7ED54988B80898E0D3742CC8",1)</f>
        <v>=DISPIMG("ID_ABB2785E7ED54988B80898E0D3742CC8",1)</v>
      </c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  <c r="XFC16" s="28"/>
    </row>
    <row r="17" s="1" customFormat="1" ht="90" customHeight="1" spans="2:16383">
      <c r="B17" s="15">
        <v>14</v>
      </c>
      <c r="C17" s="16" t="s">
        <v>33</v>
      </c>
      <c r="D17" s="16" t="s">
        <v>9</v>
      </c>
      <c r="E17" s="23" t="s">
        <v>34</v>
      </c>
      <c r="F17" s="21">
        <v>3012.71</v>
      </c>
      <c r="G17" t="str">
        <f>_xlfn.DISPIMG("ID_B5D8F7154053483CBF0E14D569A984E5",1)</f>
        <v>=DISPIMG("ID_B5D8F7154053483CBF0E14D569A984E5",1)</v>
      </c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  <c r="XFC17" s="28"/>
    </row>
    <row r="18" s="1" customFormat="1" ht="90" customHeight="1" spans="2:16383">
      <c r="B18" s="15">
        <v>15</v>
      </c>
      <c r="C18" s="16" t="s">
        <v>35</v>
      </c>
      <c r="D18" s="16" t="s">
        <v>9</v>
      </c>
      <c r="E18" s="23" t="s">
        <v>36</v>
      </c>
      <c r="F18" s="21">
        <v>2447.25</v>
      </c>
      <c r="G18" s="22" t="str">
        <f>_xlfn.DISPIMG("ID_AD5F7E0680DB4110B01E724AAA18915E",1)</f>
        <v>=DISPIMG("ID_AD5F7E0680DB4110B01E724AAA18915E",1)</v>
      </c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</row>
    <row r="19" s="1" customFormat="1" ht="90" customHeight="1" spans="2:16383">
      <c r="B19" s="15">
        <v>16</v>
      </c>
      <c r="C19" s="16" t="s">
        <v>37</v>
      </c>
      <c r="D19" s="16" t="s">
        <v>9</v>
      </c>
      <c r="E19" s="23" t="s">
        <v>38</v>
      </c>
      <c r="F19" s="21">
        <v>1748.5</v>
      </c>
      <c r="G19" s="22" t="str">
        <f>_xlfn.DISPIMG("ID_DDA9CCD4B91E4052BB248849A9A57FC3",1)</f>
        <v>=DISPIMG("ID_DDA9CCD4B91E4052BB248849A9A57FC3",1)</v>
      </c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</row>
    <row r="20" s="1" customFormat="1" ht="90" customHeight="1" spans="2:16383">
      <c r="B20" s="15">
        <v>17</v>
      </c>
      <c r="C20" s="16" t="s">
        <v>39</v>
      </c>
      <c r="D20" s="16" t="s">
        <v>9</v>
      </c>
      <c r="E20" s="23" t="s">
        <v>40</v>
      </c>
      <c r="F20" s="21">
        <v>2352.4</v>
      </c>
      <c r="G20" s="22" t="str">
        <f>_xlfn.DISPIMG("ID_E27CDFFA40984C09A1D814DFA9B6FD8F",1)</f>
        <v>=DISPIMG("ID_E27CDFFA40984C09A1D814DFA9B6FD8F",1)</v>
      </c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</row>
    <row r="21" s="1" customFormat="1" ht="90" customHeight="1" spans="2:16383">
      <c r="B21" s="15">
        <v>18</v>
      </c>
      <c r="C21" s="16" t="s">
        <v>41</v>
      </c>
      <c r="D21" s="16" t="s">
        <v>9</v>
      </c>
      <c r="E21" s="23" t="s">
        <v>42</v>
      </c>
      <c r="F21" s="21">
        <v>4947.7</v>
      </c>
      <c r="G21" s="22" t="str">
        <f>_xlfn.DISPIMG("ID_BFD57AB4AC064C69AED853139C9E162D",1)</f>
        <v>=DISPIMG("ID_BFD57AB4AC064C69AED853139C9E162D",1)</v>
      </c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</row>
    <row r="22" s="1" customFormat="1" ht="90" customHeight="1" spans="2:16383">
      <c r="B22" s="15">
        <v>19</v>
      </c>
      <c r="C22" s="16" t="s">
        <v>43</v>
      </c>
      <c r="D22" s="16" t="s">
        <v>9</v>
      </c>
      <c r="E22" s="23" t="s">
        <v>44</v>
      </c>
      <c r="F22" s="21">
        <v>2304.75</v>
      </c>
      <c r="G22" s="22" t="str">
        <f>_xlfn.DISPIMG("ID_F64FBEDBFA0349FD8EA6B88AEB321795",1)</f>
        <v>=DISPIMG("ID_F64FBEDBFA0349FD8EA6B88AEB321795",1)</v>
      </c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</row>
    <row r="23" s="1" customFormat="1" ht="90" customHeight="1" spans="2:16383">
      <c r="B23" s="15">
        <v>20</v>
      </c>
      <c r="C23" s="16" t="s">
        <v>45</v>
      </c>
      <c r="D23" s="16" t="s">
        <v>9</v>
      </c>
      <c r="E23" s="23" t="s">
        <v>46</v>
      </c>
      <c r="F23" s="21">
        <v>4011.95</v>
      </c>
      <c r="G23" s="22" t="str">
        <f>_xlfn.DISPIMG("ID_83DBBCA20D354ABEBCFCB10F4A37E6FD",1)</f>
        <v>=DISPIMG("ID_83DBBCA20D354ABEBCFCB10F4A37E6FD",1)</v>
      </c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</row>
    <row r="24" s="1" customFormat="1" ht="90" customHeight="1" spans="2:16383">
      <c r="B24" s="15">
        <v>21</v>
      </c>
      <c r="C24" s="16" t="s">
        <v>47</v>
      </c>
      <c r="D24" s="16" t="s">
        <v>9</v>
      </c>
      <c r="E24" s="23" t="s">
        <v>48</v>
      </c>
      <c r="F24" s="21">
        <v>1992.95</v>
      </c>
      <c r="G24" s="22" t="str">
        <f>_xlfn.DISPIMG("ID_CB9598083D654EC8B106D7586A0247C2",1)</f>
        <v>=DISPIMG("ID_CB9598083D654EC8B106D7586A0247C2",1)</v>
      </c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</row>
    <row r="25" s="1" customFormat="1" ht="90" customHeight="1" spans="2:16383">
      <c r="B25" s="15">
        <v>22</v>
      </c>
      <c r="C25" s="16" t="s">
        <v>49</v>
      </c>
      <c r="D25" s="16" t="s">
        <v>9</v>
      </c>
      <c r="E25" s="23" t="s">
        <v>50</v>
      </c>
      <c r="F25" s="21">
        <v>903</v>
      </c>
      <c r="G25" s="22" t="str">
        <f>_xlfn.DISPIMG("ID_B2B088DC65384E8A889F3CB326BACBD1",1)</f>
        <v>=DISPIMG("ID_B2B088DC65384E8A889F3CB326BACBD1",1)</v>
      </c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</row>
    <row r="26" s="1" customFormat="1" ht="90" customHeight="1" spans="2:16383">
      <c r="B26" s="15">
        <v>23</v>
      </c>
      <c r="C26" s="16" t="s">
        <v>51</v>
      </c>
      <c r="D26" s="16" t="s">
        <v>9</v>
      </c>
      <c r="E26" s="23" t="s">
        <v>52</v>
      </c>
      <c r="F26" s="21">
        <v>1206.7</v>
      </c>
      <c r="G26" s="22" t="str">
        <f>_xlfn.DISPIMG("ID_A8AFAC5DA6884A35AFA837EDD7E76BDF",1)</f>
        <v>=DISPIMG("ID_A8AFAC5DA6884A35AFA837EDD7E76BDF",1)</v>
      </c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</row>
    <row r="27" s="1" customFormat="1" ht="90" customHeight="1" spans="2:16383">
      <c r="B27" s="15">
        <v>24</v>
      </c>
      <c r="C27" s="16" t="s">
        <v>53</v>
      </c>
      <c r="D27" s="16" t="s">
        <v>9</v>
      </c>
      <c r="E27" s="23" t="s">
        <v>54</v>
      </c>
      <c r="F27" s="21">
        <v>477.9</v>
      </c>
      <c r="G27" s="22" t="str">
        <f>_xlfn.DISPIMG("ID_E71C6EF333E64FD582AAAC0F75152B29",1)</f>
        <v>=DISPIMG("ID_E71C6EF333E64FD582AAAC0F75152B29",1)</v>
      </c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</row>
    <row r="28" s="1" customFormat="1" ht="90" customHeight="1" spans="2:16383">
      <c r="B28" s="15">
        <v>25</v>
      </c>
      <c r="C28" s="16" t="s">
        <v>55</v>
      </c>
      <c r="D28" s="16" t="s">
        <v>9</v>
      </c>
      <c r="E28" s="23" t="s">
        <v>56</v>
      </c>
      <c r="F28" s="21">
        <v>218</v>
      </c>
      <c r="G28" s="22" t="str">
        <f>_xlfn.DISPIMG("ID_291B03879FD94357BF5A7735DDD8177C",1)</f>
        <v>=DISPIMG("ID_291B03879FD94357BF5A7735DDD8177C",1)</v>
      </c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</row>
    <row r="29" s="1" customFormat="1" ht="90" customHeight="1" spans="2:16383">
      <c r="B29" s="15">
        <v>26</v>
      </c>
      <c r="C29" s="16" t="s">
        <v>57</v>
      </c>
      <c r="D29" s="16" t="s">
        <v>9</v>
      </c>
      <c r="E29" s="23" t="s">
        <v>58</v>
      </c>
      <c r="F29" s="21">
        <v>519.8</v>
      </c>
      <c r="G29" s="22" t="str">
        <f>_xlfn.DISPIMG("ID_7978BE5422D84F0C898BC9C433611A66",1)</f>
        <v>=DISPIMG("ID_7978BE5422D84F0C898BC9C433611A66",1)</v>
      </c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</row>
    <row r="30" s="1" customFormat="1" ht="90" customHeight="1" spans="2:16383">
      <c r="B30" s="15">
        <v>27</v>
      </c>
      <c r="C30" s="16" t="s">
        <v>59</v>
      </c>
      <c r="D30" s="16" t="s">
        <v>9</v>
      </c>
      <c r="E30" s="23" t="s">
        <v>60</v>
      </c>
      <c r="F30" s="21">
        <v>346.95</v>
      </c>
      <c r="G30" s="22" t="str">
        <f>_xlfn.DISPIMG("ID_CAA897A1E8024D1980F4E62F81F6C110",1)</f>
        <v>=DISPIMG("ID_CAA897A1E8024D1980F4E62F81F6C110",1)</v>
      </c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</row>
    <row r="31" s="1" customFormat="1" ht="90" customHeight="1" spans="2:16383">
      <c r="B31" s="15">
        <v>28</v>
      </c>
      <c r="C31" s="16" t="s">
        <v>61</v>
      </c>
      <c r="D31" s="16" t="s">
        <v>62</v>
      </c>
      <c r="E31" s="23" t="s">
        <v>63</v>
      </c>
      <c r="F31" s="21">
        <v>500</v>
      </c>
      <c r="G31" s="22" t="str">
        <f>_xlfn.DISPIMG("ID_6983A7A171594783BDB1FF29561F9A3C",1)</f>
        <v>=DISPIMG("ID_6983A7A171594783BDB1FF29561F9A3C",1)</v>
      </c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</row>
    <row r="32" s="1" customFormat="1" ht="90" customHeight="1" spans="2:16383">
      <c r="B32" s="15">
        <v>29</v>
      </c>
      <c r="C32" s="16" t="s">
        <v>64</v>
      </c>
      <c r="D32" s="16" t="s">
        <v>9</v>
      </c>
      <c r="E32" s="23" t="s">
        <v>65</v>
      </c>
      <c r="F32" s="21">
        <v>500</v>
      </c>
      <c r="G32" s="22" t="str">
        <f>_xlfn.DISPIMG("ID_3B7E151A0112421AB4E6F47783F0C48D",1)</f>
        <v>=DISPIMG("ID_3B7E151A0112421AB4E6F47783F0C48D",1)</v>
      </c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</row>
    <row r="33" s="1" customFormat="1" ht="90" customHeight="1" spans="2:16383">
      <c r="B33" s="15">
        <v>30</v>
      </c>
      <c r="C33" s="16" t="s">
        <v>66</v>
      </c>
      <c r="D33" s="16" t="s">
        <v>9</v>
      </c>
      <c r="E33" s="23" t="s">
        <v>67</v>
      </c>
      <c r="F33" s="21">
        <v>75.47</v>
      </c>
      <c r="G33" s="22" t="str">
        <f>_xlfn.DISPIMG("ID_15BAA11162A447149A76AFD2847812B5",1)</f>
        <v>=DISPIMG("ID_15BAA11162A447149A76AFD2847812B5",1)</v>
      </c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B33" s="28"/>
      <c r="XFC33" s="28"/>
    </row>
    <row r="34" s="1" customFormat="1" ht="90" customHeight="1" spans="2:16383">
      <c r="B34" s="15">
        <v>31</v>
      </c>
      <c r="C34" s="16" t="s">
        <v>68</v>
      </c>
      <c r="D34" s="16" t="s">
        <v>9</v>
      </c>
      <c r="E34" s="23" t="s">
        <v>69</v>
      </c>
      <c r="F34" s="21">
        <v>1000</v>
      </c>
      <c r="G34" s="22" t="str">
        <f>_xlfn.DISPIMG("ID_6599C6A6B4894C26935CC01CE0A5DAF6",1)</f>
        <v>=DISPIMG("ID_6599C6A6B4894C26935CC01CE0A5DAF6",1)</v>
      </c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  <c r="XFC34" s="28"/>
    </row>
    <row r="35" s="1" customFormat="1" ht="90" customHeight="1" spans="2:16383">
      <c r="B35" s="15">
        <v>32</v>
      </c>
      <c r="C35" s="16" t="s">
        <v>70</v>
      </c>
      <c r="D35" s="16" t="s">
        <v>9</v>
      </c>
      <c r="E35" s="23" t="s">
        <v>71</v>
      </c>
      <c r="F35" s="21">
        <v>44.8</v>
      </c>
      <c r="G35" s="22" t="str">
        <f>_xlfn.DISPIMG("ID_7874BC034E6B4D0EB9DCD8157C839ECA",1)</f>
        <v>=DISPIMG("ID_7874BC034E6B4D0EB9DCD8157C839ECA",1)</v>
      </c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  <c r="XFC35" s="28"/>
    </row>
    <row r="36" s="1" customFormat="1" ht="90" customHeight="1" spans="2:16383">
      <c r="B36" s="15">
        <v>33</v>
      </c>
      <c r="C36" s="16" t="s">
        <v>72</v>
      </c>
      <c r="D36" s="16" t="s">
        <v>9</v>
      </c>
      <c r="E36" s="23" t="s">
        <v>73</v>
      </c>
      <c r="F36" s="21">
        <v>100</v>
      </c>
      <c r="G36" s="22" t="str">
        <f>_xlfn.DISPIMG("ID_FB699A20653244FDA454915E54C3FCF7",1)</f>
        <v>=DISPIMG("ID_FB699A20653244FDA454915E54C3FCF7",1)</v>
      </c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B36" s="28"/>
      <c r="XFC36" s="28"/>
    </row>
    <row r="37" s="1" customFormat="1" ht="90" customHeight="1" spans="2:16383">
      <c r="B37" s="15">
        <v>34</v>
      </c>
      <c r="C37" s="16" t="s">
        <v>74</v>
      </c>
      <c r="D37" s="16" t="s">
        <v>9</v>
      </c>
      <c r="E37" s="23" t="s">
        <v>75</v>
      </c>
      <c r="F37" s="21">
        <v>2000</v>
      </c>
      <c r="G37" s="22" t="str">
        <f>_xlfn.DISPIMG("ID_2D6F42ED96A2417989AE247F9E14C0C1",1)</f>
        <v>=DISPIMG("ID_2D6F42ED96A2417989AE247F9E14C0C1",1)</v>
      </c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  <c r="XFC37" s="28"/>
    </row>
    <row r="38" s="1" customFormat="1" ht="90" customHeight="1" spans="2:16383">
      <c r="B38" s="15">
        <v>35</v>
      </c>
      <c r="C38" s="16" t="s">
        <v>76</v>
      </c>
      <c r="D38" s="16" t="s">
        <v>9</v>
      </c>
      <c r="E38" s="23" t="s">
        <v>77</v>
      </c>
      <c r="F38" s="21">
        <v>20.2</v>
      </c>
      <c r="G38" s="22" t="str">
        <f>_xlfn.DISPIMG("ID_9CA829C2A0B2457E97345A485A4AEA43",1)</f>
        <v>=DISPIMG("ID_9CA829C2A0B2457E97345A485A4AEA43",1)</v>
      </c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  <c r="XFC38" s="28"/>
    </row>
    <row r="39" s="1" customFormat="1" ht="90" customHeight="1" spans="2:16383">
      <c r="B39" s="15">
        <v>36</v>
      </c>
      <c r="C39" s="16" t="s">
        <v>78</v>
      </c>
      <c r="D39" s="16" t="s">
        <v>9</v>
      </c>
      <c r="E39" s="23" t="s">
        <v>79</v>
      </c>
      <c r="F39" s="21">
        <v>800</v>
      </c>
      <c r="G39" s="22" t="str">
        <f>_xlfn.DISPIMG("ID_CD179B1012DF4BD58AE1AD4B271F3939",1)</f>
        <v>=DISPIMG("ID_CD179B1012DF4BD58AE1AD4B271F3939",1)</v>
      </c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  <c r="XFC39" s="28"/>
    </row>
    <row r="40" s="1" customFormat="1" ht="90" customHeight="1" spans="2:16383">
      <c r="B40" s="15">
        <v>37</v>
      </c>
      <c r="C40" s="16" t="s">
        <v>80</v>
      </c>
      <c r="D40" s="16" t="s">
        <v>9</v>
      </c>
      <c r="E40" s="23" t="s">
        <v>81</v>
      </c>
      <c r="F40" s="21">
        <v>2000</v>
      </c>
      <c r="G40" s="22" t="str">
        <f>_xlfn.DISPIMG("ID_53A6C093437D4EC6927EEDA2A0308F7F",1)</f>
        <v>=DISPIMG("ID_53A6C093437D4EC6927EEDA2A0308F7F",1)</v>
      </c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B40" s="28"/>
      <c r="XFC40" s="28"/>
    </row>
    <row r="41" s="1" customFormat="1" ht="90" customHeight="1" spans="2:16383">
      <c r="B41" s="15">
        <v>38</v>
      </c>
      <c r="C41" s="16" t="s">
        <v>82</v>
      </c>
      <c r="D41" s="16" t="s">
        <v>9</v>
      </c>
      <c r="E41" s="23" t="s">
        <v>83</v>
      </c>
      <c r="F41" s="21">
        <v>20</v>
      </c>
      <c r="G41" s="22" t="str">
        <f>_xlfn.DISPIMG("ID_1A381109CE934EECB4902B504A7C4BE1",1)</f>
        <v>=DISPIMG("ID_1A381109CE934EECB4902B504A7C4BE1",1)</v>
      </c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</row>
    <row r="42" s="1" customFormat="1" ht="90" customHeight="1" spans="2:16383">
      <c r="B42" s="15">
        <v>39</v>
      </c>
      <c r="C42" s="16" t="s">
        <v>84</v>
      </c>
      <c r="D42" s="16" t="s">
        <v>9</v>
      </c>
      <c r="E42" s="23" t="s">
        <v>85</v>
      </c>
      <c r="F42" s="21">
        <v>500</v>
      </c>
      <c r="G42" s="22" t="str">
        <f>_xlfn.DISPIMG("ID_1844FAD2D5334D25BB921BA8943F5D92",1)</f>
        <v>=DISPIMG("ID_1844FAD2D5334D25BB921BA8943F5D92",1)</v>
      </c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  <c r="XEV42" s="28"/>
      <c r="XEW42" s="28"/>
      <c r="XEX42" s="28"/>
      <c r="XEY42" s="28"/>
      <c r="XEZ42" s="28"/>
      <c r="XFA42" s="28"/>
      <c r="XFB42" s="28"/>
      <c r="XFC42" s="28"/>
    </row>
    <row r="43" s="1" customFormat="1" ht="90" customHeight="1" spans="2:16383">
      <c r="B43" s="15">
        <v>40</v>
      </c>
      <c r="C43" s="16" t="s">
        <v>86</v>
      </c>
      <c r="D43" s="16" t="s">
        <v>9</v>
      </c>
      <c r="E43" s="23" t="s">
        <v>87</v>
      </c>
      <c r="F43" s="21">
        <v>4000</v>
      </c>
      <c r="G43" s="22" t="str">
        <f>_xlfn.DISPIMG("ID_BD10E99C76144E31B81BA1DB144CA079",1)</f>
        <v>=DISPIMG("ID_BD10E99C76144E31B81BA1DB144CA079",1)</v>
      </c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</row>
    <row r="44" s="1" customFormat="1" ht="90" customHeight="1" spans="2:16383">
      <c r="B44" s="15">
        <v>41</v>
      </c>
      <c r="C44" s="16" t="s">
        <v>88</v>
      </c>
      <c r="D44" s="16" t="s">
        <v>9</v>
      </c>
      <c r="E44" s="23" t="s">
        <v>89</v>
      </c>
      <c r="F44" s="21">
        <v>200</v>
      </c>
      <c r="G44" s="22" t="str">
        <f>_xlfn.DISPIMG("ID_CF93C514F757480CB216A6BC564CDD5A",1)</f>
        <v>=DISPIMG("ID_CF93C514F757480CB216A6BC564CDD5A",1)</v>
      </c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 s="28"/>
      <c r="XEX44" s="28"/>
      <c r="XEY44" s="28"/>
      <c r="XEZ44" s="28"/>
      <c r="XFA44" s="28"/>
      <c r="XFB44" s="28"/>
      <c r="XFC44" s="28"/>
    </row>
    <row r="45" s="1" customFormat="1" ht="90" customHeight="1" spans="2:16383">
      <c r="B45" s="15">
        <v>42</v>
      </c>
      <c r="C45" s="24" t="s">
        <v>90</v>
      </c>
      <c r="D45" s="24" t="s">
        <v>9</v>
      </c>
      <c r="E45" s="23" t="s">
        <v>91</v>
      </c>
      <c r="F45" s="25">
        <v>1000</v>
      </c>
      <c r="G45" s="26" t="str">
        <f>_xlfn.DISPIMG("ID_90E44B443E5A4D809A3D1069C89202C5",1)</f>
        <v>=DISPIMG("ID_90E44B443E5A4D809A3D1069C89202C5",1)</v>
      </c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B45" s="28"/>
      <c r="XFC45" s="28"/>
    </row>
    <row r="46" ht="90" customHeight="1" spans="2:7">
      <c r="B46" s="15">
        <v>43</v>
      </c>
      <c r="C46" s="16" t="s">
        <v>92</v>
      </c>
      <c r="D46" s="16" t="s">
        <v>9</v>
      </c>
      <c r="E46" s="23" t="s">
        <v>93</v>
      </c>
      <c r="F46" s="21">
        <v>9000</v>
      </c>
      <c r="G46" s="22" t="str">
        <f>_xlfn.DISPIMG("ID_EC47BC9E01A44227A84C29399E52EE60",1)</f>
        <v>=DISPIMG("ID_EC47BC9E01A44227A84C29399E52EE60",1)</v>
      </c>
    </row>
    <row r="47" ht="90" customHeight="1" spans="2:7">
      <c r="B47" s="15">
        <v>44</v>
      </c>
      <c r="C47" s="16" t="s">
        <v>94</v>
      </c>
      <c r="D47" s="16" t="s">
        <v>9</v>
      </c>
      <c r="E47" s="23" t="s">
        <v>93</v>
      </c>
      <c r="F47" s="21">
        <v>9000</v>
      </c>
      <c r="G47" s="22" t="str">
        <f>_xlfn.DISPIMG("ID_CDC3554F659642C5A8AC892301023956",1)</f>
        <v>=DISPIMG("ID_CDC3554F659642C5A8AC892301023956",1)</v>
      </c>
    </row>
    <row r="48" ht="90" customHeight="1" spans="2:7">
      <c r="B48" s="15">
        <v>45</v>
      </c>
      <c r="C48" s="16" t="s">
        <v>95</v>
      </c>
      <c r="D48" s="16" t="s">
        <v>9</v>
      </c>
      <c r="E48" s="23" t="s">
        <v>93</v>
      </c>
      <c r="F48" s="21">
        <v>9000</v>
      </c>
      <c r="G48" s="22" t="str">
        <f>_xlfn.DISPIMG("ID_7742ED698B224BE4B2B06675F06C08C3",1)</f>
        <v>=DISPIMG("ID_7742ED698B224BE4B2B06675F06C08C3",1)</v>
      </c>
    </row>
    <row r="49" ht="90" customHeight="1" spans="2:7">
      <c r="B49" s="15">
        <v>46</v>
      </c>
      <c r="C49" s="16" t="s">
        <v>96</v>
      </c>
      <c r="D49" s="16" t="s">
        <v>9</v>
      </c>
      <c r="E49" s="23" t="s">
        <v>97</v>
      </c>
      <c r="F49" s="21">
        <v>9000</v>
      </c>
      <c r="G49" s="22" t="str">
        <f>_xlfn.DISPIMG("ID_D50048CD6461467A90737E81A9460D32",1)</f>
        <v>=DISPIMG("ID_D50048CD6461467A90737E81A9460D32",1)</v>
      </c>
    </row>
    <row r="50" ht="90" customHeight="1" spans="2:7">
      <c r="B50" s="15">
        <v>47</v>
      </c>
      <c r="C50" s="16" t="s">
        <v>98</v>
      </c>
      <c r="D50" s="16" t="s">
        <v>9</v>
      </c>
      <c r="E50" s="23" t="s">
        <v>99</v>
      </c>
      <c r="F50" s="21">
        <v>400</v>
      </c>
      <c r="G50" s="22" t="str">
        <f>_xlfn.DISPIMG("ID_B4B80CBBBE0C42E084F8623B9B3AD8F3",1)</f>
        <v>=DISPIMG("ID_B4B80CBBBE0C42E084F8623B9B3AD8F3",1)</v>
      </c>
    </row>
  </sheetData>
  <mergeCells count="2">
    <mergeCell ref="B1:G1"/>
    <mergeCell ref="B2:G2"/>
  </mergeCells>
  <pageMargins left="0.156944444444444" right="0.245138888888889" top="0.511805555555556" bottom="0.472222222222222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王岚</dc:creator>
  <cp:lastModifiedBy>冯铖</cp:lastModifiedBy>
  <dcterms:created xsi:type="dcterms:W3CDTF">2025-03-19T03:15:00Z</dcterms:created>
  <dcterms:modified xsi:type="dcterms:W3CDTF">2025-05-14T01:40:25Z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FDD999CA5CE24B1E9DDBA3940D482F66_13</vt:lpwstr>
  </property>
  <property fmtid="{D5CDD505-2E9C-101B-9397-08002B2CF9AE}" pid="3" name="KSOProductBuildVer">
    <vt:lpwstr>2052-12.1.0.20784</vt:lpwstr>
  </property>
</Properties>
</file>